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ZAMÓWIENIA\PRZETARGI\ZDM\ROB_BUD_2022_HODOWLANA powtorka_2018-173_KM\02_SWZ z zal 1-5-6-7-8-9-10-11-12-13 Hodowlana rob bud\"/>
    </mc:Choice>
  </mc:AlternateContent>
  <xr:revisionPtr revIDLastSave="0" documentId="13_ncr:1_{69D05C24-89EF-4D1A-B734-40C59AE590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ZK" sheetId="1" r:id="rId1"/>
    <sheet name="Roboty drogowe" sheetId="5" r:id="rId2"/>
    <sheet name="Przeb. sieci elektroenerget." sheetId="2" r:id="rId3"/>
    <sheet name="Przebudowa hydrantów" sheetId="3" r:id="rId4"/>
    <sheet name="Budowa oświetlenia" sheetId="4" r:id="rId5"/>
    <sheet name="Kanał Technologiczny" sheetId="6" r:id="rId6"/>
    <sheet name="Przeb.telekom - ORANGE" sheetId="7" r:id="rId7"/>
    <sheet name="Kanalizacja deszczowa" sheetId="8" r:id="rId8"/>
    <sheet name="Przebudowa przyłączy gazowych" sheetId="10" r:id="rId9"/>
    <sheet name="Kanalizacja sanitarna" sheetId="9" r:id="rId10"/>
    <sheet name="Konserwacja rowu melioracyjnego" sheetId="11" r:id="rId11"/>
  </sheets>
  <definedNames>
    <definedName name="_xlnm.Print_Area" localSheetId="4">'Budowa oświetlenia'!$A$1:$I$31</definedName>
    <definedName name="_xlnm.Print_Area" localSheetId="5">'Kanał Technologiczny'!$A$1:$F$16</definedName>
    <definedName name="_xlnm.Print_Area" localSheetId="2">'Przeb. sieci elektroenerget.'!$A$1:$I$46</definedName>
    <definedName name="_xlnm.Print_Area" localSheetId="6">'Przeb.telekom - ORANGE'!$A$1:$H$62</definedName>
    <definedName name="_xlnm.Print_Area" localSheetId="1">'Roboty drogowe'!$A$1:$H$118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7" i="9" l="1"/>
  <c r="H5" i="11" l="1"/>
  <c r="H7" i="11"/>
  <c r="H9" i="11"/>
  <c r="H10" i="11"/>
  <c r="H14" i="11"/>
  <c r="H15" i="11"/>
  <c r="H16" i="11"/>
  <c r="H18" i="11"/>
  <c r="H19" i="11"/>
  <c r="H21" i="11"/>
  <c r="H22" i="11"/>
  <c r="H25" i="11"/>
  <c r="H26" i="11"/>
  <c r="H27" i="11"/>
  <c r="H29" i="11"/>
  <c r="H30" i="11"/>
  <c r="H31" i="11"/>
  <c r="H32" i="11"/>
  <c r="H33" i="11"/>
  <c r="H4" i="11"/>
  <c r="F32" i="11"/>
  <c r="F28" i="11"/>
  <c r="H28" i="11" s="1"/>
  <c r="F25" i="11"/>
  <c r="F20" i="11"/>
  <c r="H20" i="11" s="1"/>
  <c r="F17" i="11"/>
  <c r="H17" i="11" s="1"/>
  <c r="F13" i="11"/>
  <c r="H13" i="11" s="1"/>
  <c r="F8" i="11"/>
  <c r="H8" i="11" s="1"/>
  <c r="F6" i="11"/>
  <c r="H6" i="11" s="1"/>
  <c r="H34" i="11" l="1"/>
  <c r="H23" i="11"/>
  <c r="H11" i="11"/>
  <c r="I69" i="10"/>
  <c r="I68" i="10"/>
  <c r="I67" i="10"/>
  <c r="I66" i="10"/>
  <c r="I65" i="10"/>
  <c r="I64" i="10"/>
  <c r="I63" i="10"/>
  <c r="I62" i="10"/>
  <c r="I61" i="10"/>
  <c r="I60" i="10"/>
  <c r="I56" i="10"/>
  <c r="I55" i="10"/>
  <c r="I54" i="10"/>
  <c r="I53" i="10"/>
  <c r="I52" i="10"/>
  <c r="I51" i="10"/>
  <c r="I47" i="10"/>
  <c r="I46" i="10"/>
  <c r="I45" i="10"/>
  <c r="I44" i="10"/>
  <c r="I38" i="10"/>
  <c r="I37" i="10"/>
  <c r="I36" i="10"/>
  <c r="I35" i="10"/>
  <c r="I34" i="10"/>
  <c r="I33" i="10"/>
  <c r="I32" i="10"/>
  <c r="I31" i="10"/>
  <c r="I30" i="10"/>
  <c r="I29" i="10"/>
  <c r="I25" i="10"/>
  <c r="I24" i="10"/>
  <c r="I23" i="10"/>
  <c r="I22" i="10"/>
  <c r="I21" i="10"/>
  <c r="I20" i="10"/>
  <c r="I16" i="10"/>
  <c r="I15" i="10"/>
  <c r="I14" i="10"/>
  <c r="I13" i="10"/>
  <c r="I288" i="9"/>
  <c r="I287" i="9"/>
  <c r="I283" i="9"/>
  <c r="I282" i="9"/>
  <c r="I281" i="9"/>
  <c r="I280" i="9"/>
  <c r="I276" i="9"/>
  <c r="I275" i="9"/>
  <c r="I271" i="9"/>
  <c r="I270" i="9"/>
  <c r="I269" i="9"/>
  <c r="I268" i="9"/>
  <c r="I267" i="9"/>
  <c r="I266" i="9"/>
  <c r="I265" i="9"/>
  <c r="I264" i="9"/>
  <c r="I260" i="9"/>
  <c r="I261" i="9" s="1"/>
  <c r="I254" i="9"/>
  <c r="I253" i="9"/>
  <c r="I252" i="9"/>
  <c r="I251" i="9"/>
  <c r="I247" i="9"/>
  <c r="I246" i="9"/>
  <c r="I242" i="9"/>
  <c r="I241" i="9"/>
  <c r="I240" i="9"/>
  <c r="I239" i="9"/>
  <c r="I238" i="9"/>
  <c r="I237" i="9"/>
  <c r="I236" i="9"/>
  <c r="I235" i="9"/>
  <c r="I231" i="9"/>
  <c r="I225" i="9"/>
  <c r="I224" i="9"/>
  <c r="I223" i="9"/>
  <c r="I222" i="9"/>
  <c r="I218" i="9"/>
  <c r="I217" i="9"/>
  <c r="I213" i="9"/>
  <c r="I212" i="9"/>
  <c r="I211" i="9"/>
  <c r="I210" i="9"/>
  <c r="I209" i="9"/>
  <c r="I208" i="9"/>
  <c r="I207" i="9"/>
  <c r="I206" i="9"/>
  <c r="I202" i="9"/>
  <c r="I203" i="9" s="1"/>
  <c r="I196" i="9"/>
  <c r="I195" i="9"/>
  <c r="I191" i="9"/>
  <c r="I190" i="9"/>
  <c r="I189" i="9"/>
  <c r="I185" i="9"/>
  <c r="I184" i="9"/>
  <c r="I183" i="9"/>
  <c r="I182" i="9"/>
  <c r="I181" i="9"/>
  <c r="I180" i="9"/>
  <c r="I179" i="9"/>
  <c r="I173" i="9"/>
  <c r="I172" i="9"/>
  <c r="I171" i="9"/>
  <c r="I170" i="9"/>
  <c r="I169" i="9"/>
  <c r="I168" i="9"/>
  <c r="I167" i="9"/>
  <c r="I166" i="9"/>
  <c r="I162" i="9"/>
  <c r="I158" i="9"/>
  <c r="I157" i="9"/>
  <c r="I156" i="9"/>
  <c r="I155" i="9"/>
  <c r="I154" i="9"/>
  <c r="I153" i="9"/>
  <c r="I152" i="9"/>
  <c r="I151" i="9"/>
  <c r="I150" i="9"/>
  <c r="I149" i="9"/>
  <c r="I148" i="9"/>
  <c r="I147" i="9"/>
  <c r="I143" i="9"/>
  <c r="I144" i="9" s="1"/>
  <c r="I137" i="9"/>
  <c r="I136" i="9"/>
  <c r="I135" i="9"/>
  <c r="I134" i="9"/>
  <c r="I133" i="9"/>
  <c r="I129" i="9"/>
  <c r="I128" i="9"/>
  <c r="I124" i="9"/>
  <c r="I123" i="9"/>
  <c r="I122" i="9"/>
  <c r="I121" i="9"/>
  <c r="I120" i="9"/>
  <c r="I119" i="9"/>
  <c r="I118" i="9"/>
  <c r="I117" i="9"/>
  <c r="I113" i="9"/>
  <c r="I114" i="9" s="1"/>
  <c r="I107" i="9"/>
  <c r="I106" i="9"/>
  <c r="I105" i="9"/>
  <c r="I104" i="9"/>
  <c r="I103" i="9"/>
  <c r="I99" i="9"/>
  <c r="I98" i="9"/>
  <c r="I94" i="9"/>
  <c r="I93" i="9"/>
  <c r="I92" i="9"/>
  <c r="I91" i="9"/>
  <c r="I90" i="9"/>
  <c r="I89" i="9"/>
  <c r="I88" i="9"/>
  <c r="I87" i="9"/>
  <c r="I83" i="9"/>
  <c r="I84" i="9" s="1"/>
  <c r="I77" i="9"/>
  <c r="I76" i="9"/>
  <c r="I75" i="9"/>
  <c r="I74" i="9"/>
  <c r="I73" i="9"/>
  <c r="I69" i="9"/>
  <c r="I68" i="9"/>
  <c r="I67" i="9"/>
  <c r="I63" i="9"/>
  <c r="I62" i="9"/>
  <c r="I61" i="9"/>
  <c r="I60" i="9"/>
  <c r="I59" i="9"/>
  <c r="I58" i="9"/>
  <c r="I57" i="9"/>
  <c r="I56" i="9"/>
  <c r="I55" i="9"/>
  <c r="I54" i="9"/>
  <c r="I53" i="9"/>
  <c r="I52" i="9"/>
  <c r="I48" i="9"/>
  <c r="I49" i="9" s="1"/>
  <c r="I42" i="9"/>
  <c r="I41" i="9"/>
  <c r="I40" i="9"/>
  <c r="I39" i="9"/>
  <c r="I38" i="9"/>
  <c r="I34" i="9"/>
  <c r="I33" i="9"/>
  <c r="I32" i="9"/>
  <c r="I28" i="9"/>
  <c r="I27" i="9"/>
  <c r="I26" i="9"/>
  <c r="I25" i="9"/>
  <c r="I24" i="9"/>
  <c r="I23" i="9"/>
  <c r="I22" i="9"/>
  <c r="I21" i="9"/>
  <c r="I20" i="9"/>
  <c r="I19" i="9"/>
  <c r="I18" i="9"/>
  <c r="I17" i="9"/>
  <c r="I13" i="9"/>
  <c r="I230" i="8"/>
  <c r="I229" i="8"/>
  <c r="I228" i="8"/>
  <c r="I227" i="8"/>
  <c r="I223" i="8"/>
  <c r="I222" i="8"/>
  <c r="I218" i="8"/>
  <c r="I214" i="8"/>
  <c r="I213" i="8"/>
  <c r="I212" i="8"/>
  <c r="I211" i="8"/>
  <c r="I210" i="8"/>
  <c r="I209" i="8"/>
  <c r="I208" i="8"/>
  <c r="I207" i="8"/>
  <c r="I203" i="8"/>
  <c r="I197" i="8"/>
  <c r="I196" i="8"/>
  <c r="I195" i="8"/>
  <c r="I194" i="8"/>
  <c r="I193" i="8"/>
  <c r="I192" i="8"/>
  <c r="I191" i="8"/>
  <c r="I187" i="8"/>
  <c r="I186" i="8"/>
  <c r="I182" i="8"/>
  <c r="I178" i="8"/>
  <c r="I177" i="8"/>
  <c r="I176" i="8"/>
  <c r="I175" i="8"/>
  <c r="I174" i="8"/>
  <c r="I173" i="8"/>
  <c r="I172" i="8"/>
  <c r="I171" i="8"/>
  <c r="I167" i="8"/>
  <c r="I161" i="8"/>
  <c r="I160" i="8"/>
  <c r="I159" i="8"/>
  <c r="I158" i="8"/>
  <c r="I154" i="8"/>
  <c r="I153" i="8"/>
  <c r="I149" i="8"/>
  <c r="I148" i="8"/>
  <c r="I147" i="8"/>
  <c r="I146" i="8"/>
  <c r="I145" i="8"/>
  <c r="I144" i="8"/>
  <c r="I143" i="8"/>
  <c r="I142" i="8"/>
  <c r="I141" i="8"/>
  <c r="I140" i="8"/>
  <c r="I139" i="8"/>
  <c r="I138" i="8"/>
  <c r="I134" i="8"/>
  <c r="I135" i="8" s="1"/>
  <c r="I128" i="8"/>
  <c r="I127" i="8"/>
  <c r="I126" i="8"/>
  <c r="I125" i="8"/>
  <c r="I121" i="8"/>
  <c r="I120" i="8"/>
  <c r="I116" i="8"/>
  <c r="I115" i="8"/>
  <c r="I114" i="8"/>
  <c r="I113" i="8"/>
  <c r="I112" i="8"/>
  <c r="I111" i="8"/>
  <c r="I110" i="8"/>
  <c r="I109" i="8"/>
  <c r="I108" i="8"/>
  <c r="I107" i="8"/>
  <c r="I106" i="8"/>
  <c r="I105" i="8"/>
  <c r="I101" i="8"/>
  <c r="I95" i="8"/>
  <c r="I94" i="8"/>
  <c r="I93" i="8"/>
  <c r="I92" i="8"/>
  <c r="I88" i="8"/>
  <c r="I87" i="8"/>
  <c r="I83" i="8"/>
  <c r="I82" i="8"/>
  <c r="I81" i="8"/>
  <c r="I80" i="8"/>
  <c r="I79" i="8"/>
  <c r="I78" i="8"/>
  <c r="I77" i="8"/>
  <c r="I76" i="8"/>
  <c r="I75" i="8"/>
  <c r="I74" i="8"/>
  <c r="I73" i="8"/>
  <c r="I72" i="8"/>
  <c r="I68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37" i="8"/>
  <c r="I36" i="8"/>
  <c r="I35" i="8"/>
  <c r="I34" i="8"/>
  <c r="I33" i="8"/>
  <c r="I32" i="8"/>
  <c r="I28" i="8"/>
  <c r="I27" i="8"/>
  <c r="I26" i="8"/>
  <c r="I25" i="8"/>
  <c r="I24" i="8"/>
  <c r="I23" i="8"/>
  <c r="I22" i="8"/>
  <c r="I21" i="8"/>
  <c r="I20" i="8"/>
  <c r="I19" i="8"/>
  <c r="I18" i="8"/>
  <c r="I17" i="8"/>
  <c r="I13" i="8"/>
  <c r="I14" i="8" s="1"/>
  <c r="F22" i="7"/>
  <c r="H22" i="7" s="1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61" i="7" s="1"/>
  <c r="H62" i="7" s="1"/>
  <c r="D13" i="1" s="1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1" i="7"/>
  <c r="H20" i="7"/>
  <c r="H19" i="7"/>
  <c r="H18" i="7"/>
  <c r="H17" i="7"/>
  <c r="H16" i="7"/>
  <c r="H15" i="7"/>
  <c r="H14" i="7"/>
  <c r="H13" i="7"/>
  <c r="H12" i="7"/>
  <c r="H11" i="7"/>
  <c r="H40" i="7" s="1"/>
  <c r="H10" i="7"/>
  <c r="H9" i="7"/>
  <c r="H8" i="7"/>
  <c r="H7" i="7"/>
  <c r="H6" i="7"/>
  <c r="H5" i="7"/>
  <c r="D5" i="6"/>
  <c r="F5" i="6" s="1"/>
  <c r="F16" i="6" s="1"/>
  <c r="D12" i="1" s="1"/>
  <c r="F15" i="6"/>
  <c r="F14" i="6"/>
  <c r="F13" i="6"/>
  <c r="F12" i="6"/>
  <c r="F11" i="6"/>
  <c r="F10" i="6"/>
  <c r="F9" i="6"/>
  <c r="F8" i="6"/>
  <c r="F7" i="6"/>
  <c r="F6" i="6"/>
  <c r="I10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9" i="4"/>
  <c r="I8" i="4"/>
  <c r="I7" i="4"/>
  <c r="I6" i="4"/>
  <c r="I5" i="4"/>
  <c r="I13" i="3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5" i="2"/>
  <c r="I24" i="2"/>
  <c r="I26" i="2" s="1"/>
  <c r="I23" i="2"/>
  <c r="I22" i="2"/>
  <c r="I21" i="2"/>
  <c r="I20" i="2"/>
  <c r="I19" i="2"/>
  <c r="I16" i="2"/>
  <c r="I15" i="2"/>
  <c r="I14" i="2"/>
  <c r="I13" i="2"/>
  <c r="I12" i="2"/>
  <c r="I11" i="2"/>
  <c r="I10" i="2"/>
  <c r="I9" i="2"/>
  <c r="I8" i="2"/>
  <c r="I7" i="2"/>
  <c r="I6" i="2"/>
  <c r="I5" i="2"/>
  <c r="H116" i="5"/>
  <c r="H115" i="5"/>
  <c r="H114" i="5"/>
  <c r="H113" i="5"/>
  <c r="H112" i="5"/>
  <c r="H111" i="5"/>
  <c r="H110" i="5"/>
  <c r="H109" i="5"/>
  <c r="H106" i="5"/>
  <c r="H105" i="5"/>
  <c r="H104" i="5"/>
  <c r="H103" i="5"/>
  <c r="H102" i="5"/>
  <c r="H101" i="5"/>
  <c r="H100" i="5"/>
  <c r="H97" i="5"/>
  <c r="H96" i="5"/>
  <c r="H95" i="5"/>
  <c r="H94" i="5"/>
  <c r="H93" i="5"/>
  <c r="H92" i="5"/>
  <c r="H91" i="5"/>
  <c r="H90" i="5"/>
  <c r="H89" i="5"/>
  <c r="H86" i="5"/>
  <c r="H85" i="5"/>
  <c r="H84" i="5"/>
  <c r="H87" i="5" s="1"/>
  <c r="H83" i="5"/>
  <c r="H82" i="5"/>
  <c r="H79" i="5"/>
  <c r="H78" i="5"/>
  <c r="H77" i="5"/>
  <c r="H76" i="5"/>
  <c r="H75" i="5"/>
  <c r="H72" i="5"/>
  <c r="H71" i="5"/>
  <c r="H70" i="5"/>
  <c r="H69" i="5"/>
  <c r="H68" i="5"/>
  <c r="H65" i="5"/>
  <c r="H64" i="5"/>
  <c r="H63" i="5"/>
  <c r="H62" i="5"/>
  <c r="H59" i="5"/>
  <c r="H58" i="5"/>
  <c r="H57" i="5"/>
  <c r="H56" i="5"/>
  <c r="H60" i="5" s="1"/>
  <c r="H53" i="5"/>
  <c r="H52" i="5"/>
  <c r="H51" i="5"/>
  <c r="H50" i="5"/>
  <c r="H49" i="5"/>
  <c r="H48" i="5"/>
  <c r="H45" i="5"/>
  <c r="H44" i="5"/>
  <c r="H43" i="5"/>
  <c r="H42" i="5"/>
  <c r="H41" i="5"/>
  <c r="H37" i="5"/>
  <c r="H36" i="5"/>
  <c r="H35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F40" i="5"/>
  <c r="H40" i="5" s="1"/>
  <c r="H46" i="5" s="1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4" i="3"/>
  <c r="I14" i="3"/>
  <c r="I15" i="3"/>
  <c r="I16" i="3"/>
  <c r="I17" i="3"/>
  <c r="I18" i="3"/>
  <c r="I19" i="3"/>
  <c r="I20" i="3"/>
  <c r="H35" i="11" l="1"/>
  <c r="D17" i="1" s="1"/>
  <c r="H98" i="5"/>
  <c r="I17" i="2"/>
  <c r="I46" i="2" s="1"/>
  <c r="D9" i="1" s="1"/>
  <c r="I45" i="2"/>
  <c r="I231" i="8"/>
  <c r="I29" i="8"/>
  <c r="I38" i="8"/>
  <c r="H66" i="5"/>
  <c r="H80" i="5"/>
  <c r="H118" i="5" s="1"/>
  <c r="D8" i="1" s="1"/>
  <c r="H33" i="5"/>
  <c r="H38" i="5"/>
  <c r="H73" i="5"/>
  <c r="H117" i="5"/>
  <c r="H54" i="5"/>
  <c r="H107" i="5"/>
  <c r="I289" i="9"/>
  <c r="I100" i="9"/>
  <c r="I89" i="8"/>
  <c r="I122" i="8"/>
  <c r="I168" i="8"/>
  <c r="I155" i="8"/>
  <c r="I102" i="8"/>
  <c r="I31" i="4"/>
  <c r="D11" i="1" s="1"/>
  <c r="I48" i="10"/>
  <c r="I70" i="10"/>
  <c r="I57" i="10"/>
  <c r="I39" i="10"/>
  <c r="I26" i="10"/>
  <c r="I17" i="10"/>
  <c r="I138" i="9"/>
  <c r="I226" i="9"/>
  <c r="I163" i="9"/>
  <c r="I43" i="9"/>
  <c r="I255" i="9"/>
  <c r="I192" i="9"/>
  <c r="I159" i="9"/>
  <c r="I64" i="9"/>
  <c r="I125" i="9"/>
  <c r="I186" i="9"/>
  <c r="I277" i="9"/>
  <c r="I243" i="9"/>
  <c r="I35" i="9"/>
  <c r="I29" i="9"/>
  <c r="I248" i="9"/>
  <c r="I232" i="9"/>
  <c r="I284" i="9"/>
  <c r="I272" i="9"/>
  <c r="I130" i="9"/>
  <c r="I108" i="9"/>
  <c r="I78" i="9"/>
  <c r="I219" i="9"/>
  <c r="I174" i="9"/>
  <c r="I214" i="9"/>
  <c r="I95" i="9"/>
  <c r="I70" i="9"/>
  <c r="I14" i="9"/>
  <c r="I198" i="8"/>
  <c r="I69" i="8"/>
  <c r="I219" i="8"/>
  <c r="I204" i="8"/>
  <c r="I188" i="8"/>
  <c r="I162" i="8"/>
  <c r="I129" i="8"/>
  <c r="I96" i="8"/>
  <c r="I84" i="8"/>
  <c r="I117" i="8"/>
  <c r="I179" i="8"/>
  <c r="I150" i="8"/>
  <c r="I215" i="8"/>
  <c r="I63" i="8"/>
  <c r="I224" i="8"/>
  <c r="I183" i="8"/>
  <c r="I25" i="3"/>
  <c r="I21" i="3"/>
  <c r="I46" i="3"/>
  <c r="I234" i="8" l="1"/>
  <c r="D14" i="1" s="1"/>
  <c r="I73" i="10"/>
  <c r="D15" i="1" s="1"/>
  <c r="I292" i="9"/>
  <c r="D16" i="1" s="1"/>
  <c r="D22" i="1" s="1"/>
  <c r="D23" i="1" s="1"/>
  <c r="D24" i="1" s="1"/>
  <c r="I49" i="3"/>
  <c r="D10" i="1" s="1"/>
  <c r="D19" i="1" s="1"/>
  <c r="D25" i="1" l="1"/>
  <c r="D20" i="1" l="1"/>
  <c r="D21" i="1" s="1"/>
  <c r="D26" i="1"/>
  <c r="D27" i="1" s="1"/>
</calcChain>
</file>

<file path=xl/sharedStrings.xml><?xml version="1.0" encoding="utf-8"?>
<sst xmlns="http://schemas.openxmlformats.org/spreadsheetml/2006/main" count="2876" uniqueCount="817">
  <si>
    <t>ZBIORCZE ZESTAWIENIE KOSZTÓW</t>
  </si>
  <si>
    <t>Wyszczególnienie elementów rozliczeniowych</t>
  </si>
  <si>
    <t>Wartość</t>
  </si>
  <si>
    <t>zł</t>
  </si>
  <si>
    <t>Wymagania ogólne</t>
  </si>
  <si>
    <t xml:space="preserve">Branża drogowa </t>
  </si>
  <si>
    <t>Budowa kanału technologicznego</t>
  </si>
  <si>
    <t>VAT 23 %</t>
  </si>
  <si>
    <t>OGÓŁEM  Z  VAT-em (brutto)</t>
  </si>
  <si>
    <t>Łącznie kosztorys netto:</t>
  </si>
  <si>
    <t>Suma netto zł :</t>
  </si>
  <si>
    <t>szt</t>
  </si>
  <si>
    <t>wg właściciela</t>
  </si>
  <si>
    <t>Koszt nadzoru właściciela sieci</t>
  </si>
  <si>
    <t>wycena indywidualna</t>
  </si>
  <si>
    <t>3.17</t>
  </si>
  <si>
    <t>km</t>
  </si>
  <si>
    <t xml:space="preserve">Demontaż kabli ułożonych w ziemii,  kable o masie do 3 kg/m  kable YAKY </t>
  </si>
  <si>
    <t>KNR 1326/204/3</t>
  </si>
  <si>
    <t/>
  </si>
  <si>
    <t>3.16</t>
  </si>
  <si>
    <t>t</t>
  </si>
  <si>
    <t xml:space="preserve">wg planu sytuacyjnego  </t>
  </si>
  <si>
    <t>Transport materiałów sypkich w opakowaniach i sztukowych luzem, ładunki materiałów sztukowych, ziemia</t>
  </si>
  <si>
    <t>KNKRB 6/1404/3 (1)</t>
  </si>
  <si>
    <t>3.15</t>
  </si>
  <si>
    <t xml:space="preserve">wgplanu sytuacyjnego  </t>
  </si>
  <si>
    <t>Transport materiałów sypkich w opakowaniach i sztukowych luzem, ładunki materiałów sztukowych,  piasek</t>
  </si>
  <si>
    <t>3.14</t>
  </si>
  <si>
    <t xml:space="preserve">wg schematu </t>
  </si>
  <si>
    <t>Badania i pomiary instalacji uziemiającej</t>
  </si>
  <si>
    <t>KNNR 5/1304/1</t>
  </si>
  <si>
    <t>3.13</t>
  </si>
  <si>
    <t>m</t>
  </si>
  <si>
    <t>Mechaniczne pogrążanie uziomów pionowych prętowych, kategoria gruntu III</t>
  </si>
  <si>
    <t>KNNRS 5/602/8</t>
  </si>
  <si>
    <t>3.12</t>
  </si>
  <si>
    <t xml:space="preserve">wg planu sytuacyjnego </t>
  </si>
  <si>
    <t>Przełożenie trasowe kabla</t>
  </si>
  <si>
    <t>KNNR 5/707/3 (1)</t>
  </si>
  <si>
    <t>3.11</t>
  </si>
  <si>
    <t>wg właściciela sieci</t>
  </si>
  <si>
    <t>Złącze kablowo-pomiarowe ZKP , demontaż i montaż</t>
  </si>
  <si>
    <t>KNR 515/919/1</t>
  </si>
  <si>
    <t>3.10</t>
  </si>
  <si>
    <t>odcinek</t>
  </si>
  <si>
    <t>Badanie linii kablowej średniego napięcia, niskiego napięcia i sterowniczej, kabel n.n., 4-żyłowy</t>
  </si>
  <si>
    <t>KNNR 5/1302/3</t>
  </si>
  <si>
    <t>3.9</t>
  </si>
  <si>
    <t>Zabezpieczenie istniejących kabli rurą osłonową dwudzielną A110PS</t>
  </si>
  <si>
    <t>KNNR 5/705/1</t>
  </si>
  <si>
    <t>3.8</t>
  </si>
  <si>
    <t>Wykonanie przepustów pod drogami i torami, prostoliniowo, przeciskiem hydraulicznym, z powrotnym wciąganiem rur (kategoria gruntu III-IV), długość do 10·m, rura 110·mm, nakłady częściowe liczone na 1·m</t>
  </si>
  <si>
    <t>TPSA 39/101/1 (1)</t>
  </si>
  <si>
    <t>3.7</t>
  </si>
  <si>
    <t>Mufy z tworzyw termokurczliwych rozgałężne na kablach energetycznych wielożyłowych o izolacji i powłoce z tworzyw sztucznych w rowach kablowych, kabel o przekroju żył do 150·mm2 -  BMHA - 1001-4C1-150</t>
  </si>
  <si>
    <t>KNNR 9/806/3</t>
  </si>
  <si>
    <t>3.6</t>
  </si>
  <si>
    <t>Mufy z tworzyw termokurczliwych przelotowe na kablach energetycznych wielożyłowych o izolacji i powłoce z tworzyw sztucznych w rowach kablowych, kabel o przekroju żył do 150·mm2 - POLJ-01/4x150-240</t>
  </si>
  <si>
    <t>3.5</t>
  </si>
  <si>
    <t>Układanie kabli w rowach kablowych - ręcznie, kabel do 2,0·kg/m, przykrycie folią kabel NAY2Y-J 4 x 150 mm2</t>
  </si>
  <si>
    <t>3.4</t>
  </si>
  <si>
    <t>Nasypanie warstwy piasku na dnie rowu kablowego, szerokość do 0,4·m</t>
  </si>
  <si>
    <t>KNNR 5/706/1</t>
  </si>
  <si>
    <t>3.3</t>
  </si>
  <si>
    <t>Mechaniczne zasypywanie rowów dla kabli spycharkami, szerokość dna wykopu do 0.4·m, kategoria gruntu III-IV, głębokość rowu do 0.8·m</t>
  </si>
  <si>
    <t>KNR 201/705/2 (3)</t>
  </si>
  <si>
    <t>3.2</t>
  </si>
  <si>
    <t>Mechaniczne kopanie rowów dla kabli koparkami podsiębiernymi, szerokość dna rowu do 0.4·m, kategoria gruntu III-IV, głębokość rowu do 0.8·m</t>
  </si>
  <si>
    <t>KNR 201/702/2 (2)</t>
  </si>
  <si>
    <t>3.1</t>
  </si>
  <si>
    <t xml:space="preserve">Przebudowa sieci elektroenergetycznej nn 0,4 kV kablowej ENEA Operator  </t>
  </si>
  <si>
    <t>Element</t>
  </si>
  <si>
    <t>D 010302</t>
  </si>
  <si>
    <t>2.7</t>
  </si>
  <si>
    <t>Transport materiałów sypkich w opakowaniach i sztukowych luzem przewóz, ładunki materiałów sztukowych, ziemia</t>
  </si>
  <si>
    <t>2.6</t>
  </si>
  <si>
    <t>2.5</t>
  </si>
  <si>
    <t>stanow</t>
  </si>
  <si>
    <t>Wykopy mechaniczne pod słupy wirowane, 1-żerdziowe</t>
  </si>
  <si>
    <t>KNNR 5/1402/2 (1)</t>
  </si>
  <si>
    <t>2.4</t>
  </si>
  <si>
    <t>wg planu sytuacyjnego</t>
  </si>
  <si>
    <t>Demontaż przewodów nieizolowanych na słupach żelbetowych, przewód nieizolowany, do 25·mm2</t>
  </si>
  <si>
    <t>KNNRW 9/1301/4</t>
  </si>
  <si>
    <t>2.3</t>
  </si>
  <si>
    <t>Demontaż przewodów nieizolowanych na słupach żelbetowych, przewód nieizolowany, do 50·mm2</t>
  </si>
  <si>
    <t>KNNRW 9/1301/2</t>
  </si>
  <si>
    <t>2.2</t>
  </si>
  <si>
    <t>Słupy żelbetowe linii NN, demontaż słupa pojedynczego z ustrojami</t>
  </si>
  <si>
    <t>KNNR 9/901/8</t>
  </si>
  <si>
    <t>2.1</t>
  </si>
  <si>
    <t xml:space="preserve">Przebudowa sieci napowietrznej 0,4 kV  ENEA Operator  </t>
  </si>
  <si>
    <t>D 010301</t>
  </si>
  <si>
    <t>2</t>
  </si>
  <si>
    <t>1.12</t>
  </si>
  <si>
    <t>1.11</t>
  </si>
  <si>
    <t>1.10</t>
  </si>
  <si>
    <t>Demontaż kabli, kable o masie do 5.5 kg/m</t>
  </si>
  <si>
    <t>KNR 1326/204/4</t>
  </si>
  <si>
    <t>1.9</t>
  </si>
  <si>
    <t>Wykonanie przepustów pod drogami i torami, prostoliniowo, przeciskiem hydraulicznym, z powrotnym wciąganiem rur (kategoria gruntu III-IV), rura 160·mm, nakłady częściowe liczone na 1·m</t>
  </si>
  <si>
    <t>TPSA 39/101/3 (1)</t>
  </si>
  <si>
    <t>1.8</t>
  </si>
  <si>
    <t>Badanie linii kablowej średniego napięcia, niskiego napięcia i sterowniczej, kabel s.n.</t>
  </si>
  <si>
    <t>KNNR 5/1302/1</t>
  </si>
  <si>
    <t>1.7</t>
  </si>
  <si>
    <t>Mufy z tworzyw termokurczliwych przelotowe na kablach energetycznych wielożyłowych o izolacji i powłoce z tworzyw sztucznych w rowach kablowych, kabel o przekroju żył do 240·mm2 - POLJ 24/1x120 – 240</t>
  </si>
  <si>
    <t>1.6</t>
  </si>
  <si>
    <t>Układanie kabli w rowach kablowych - ręcznie, kabel do 2,0·kg/m, przykrycie folią, kabel 3 x NA2XS(F)2Y  1 x 150 mm2   12/20 kV</t>
  </si>
  <si>
    <t>1.5</t>
  </si>
  <si>
    <t>1.4</t>
  </si>
  <si>
    <t>1.3</t>
  </si>
  <si>
    <t>1.2</t>
  </si>
  <si>
    <t>Demontaż i montaż na istniejącym słupie głowic kablowych SN 15 kV  typu POLJ-24D/1XO-L12B</t>
  </si>
  <si>
    <t>1.1</t>
  </si>
  <si>
    <t xml:space="preserve">Przebudowa  sieci kablowej SN 15 kV   -  ENEA Operator   </t>
  </si>
  <si>
    <t>1</t>
  </si>
  <si>
    <t>Rozbudowa ul. Hodowlanej, od ul. Morasko do ul. Szklarniowej w Poznaniu</t>
  </si>
  <si>
    <t>Kosztorys</t>
  </si>
  <si>
    <t>Cena</t>
  </si>
  <si>
    <t xml:space="preserve">Cena jedn. </t>
  </si>
  <si>
    <t>Ilość</t>
  </si>
  <si>
    <t>Jednostka</t>
  </si>
  <si>
    <t>Podstawa</t>
  </si>
  <si>
    <t>Nr spec.</t>
  </si>
  <si>
    <t>Nr</t>
  </si>
  <si>
    <t>Kosztorys ofertowy</t>
  </si>
  <si>
    <t>OGÓŁEM KOSZTORYS:</t>
  </si>
  <si>
    <t>Razem:</t>
  </si>
  <si>
    <t>kmpl</t>
  </si>
  <si>
    <t>Miejscowa dezynfekcja kształtek i armatury</t>
  </si>
  <si>
    <t>Kalk.własna</t>
  </si>
  <si>
    <t>m3</t>
  </si>
  <si>
    <t>Układanie betonu w blokach oporowych pompą</t>
  </si>
  <si>
    <t>KNNR N004-14-09-01-00</t>
  </si>
  <si>
    <t>Hydrant pożarowy podziemny fi 80 (ponowna zabudowa hydrantu wcześniej zdemontowanego)</t>
  </si>
  <si>
    <t>KNNR N004-11-19-01-00</t>
  </si>
  <si>
    <t>Zasuwa kołnierzowa z obudową teleskopową i skrzynką żel uliczną fi 80  (ponowna zabudowa zasuwy wcześniej zdemontowanej)</t>
  </si>
  <si>
    <t>KNNR N004-11-12-02-02</t>
  </si>
  <si>
    <t>Kształtki żeliwne ciśnieniowe kołnierzowe w wykopie umocnionym fi 80 - króciec FF L=600</t>
  </si>
  <si>
    <t>KNNR N004-10-14-02-10</t>
  </si>
  <si>
    <t>Kształtki żeliwne ciśnieniowe kołnierzowe w wykopie umocnionym fi 80 - króciec FF L=800</t>
  </si>
  <si>
    <t>Kształtki żeliwne ciśnieniowe kołnierzowe w wykopie umocnionym fi 80 - króciec FF L=900</t>
  </si>
  <si>
    <t>Kształtki żeliwne ciśnieniowe kołnierzowe w wykopie umocnionym fi 80 - króciec FF L=1000</t>
  </si>
  <si>
    <t>Kształtki żeliwne ciśnieniowe kołnierzowe w wykopie umocnionym fi 80 - króciec FF L=1200</t>
  </si>
  <si>
    <t>Montaż kolana żeliwnego ciśnieniowego kołnierzowego w wykopie umocnionym fi 80</t>
  </si>
  <si>
    <t>KNNR N004-10-14-02-11</t>
  </si>
  <si>
    <t>Kształtki żeliwne ciśnieniowe kołnierzowe w wykopie umocnionym fi 150 - kołnierz zabezpieczony przed przesunięciem</t>
  </si>
  <si>
    <t>KNNR N004-10-14-04-10</t>
  </si>
  <si>
    <t>Montaż trójnika żeliwnego ciśnieniowego kołnierzowego w wykopie umocnionym fi 150/80</t>
  </si>
  <si>
    <t>KNNR N004-10-14-04-12</t>
  </si>
  <si>
    <t>Kształtki żeliwne ciśnieniowe kołnierzowe w wykopie umocnionym fi 80 - kołnierz ślepy</t>
  </si>
  <si>
    <t>Kształtki żeliwne ciśnieniowe kołnierzowe w wykopie umocnionym fi 80 - Króciec kołn F-W</t>
  </si>
  <si>
    <t>metr</t>
  </si>
  <si>
    <t>Rurociąg żeliwny ciśnieniowy kielichowy w wykopie umocnionym fi 80</t>
  </si>
  <si>
    <t>KNNR N004-10-03-01-10</t>
  </si>
  <si>
    <t>Demontaż rurociągu żeliwnego ciśnieniowego fi 80 ręcznie</t>
  </si>
  <si>
    <t>KNR  405-01-20-01-00</t>
  </si>
  <si>
    <t>Demontaż hydrantu nadziemnego fi 80 w wykopie pionowym</t>
  </si>
  <si>
    <t>KNR  405-02-27-03-00</t>
  </si>
  <si>
    <t>Demontaż zasuwy kołnierzowej fi 80 bez obudowy w wykopie pionowym</t>
  </si>
  <si>
    <t>KNR  405-02-22-01-00</t>
  </si>
  <si>
    <t>ROBOTY MONTAŻOWE</t>
  </si>
  <si>
    <t>DZIAŁ  1.3</t>
  </si>
  <si>
    <t>m2</t>
  </si>
  <si>
    <t>Umocnienie systemowe wraz z rozbiórką ścian wykopu o szer do 1,0 m i głęb do 3,0 m w gruncie kat 1-4</t>
  </si>
  <si>
    <t>KNNR N001-03-13-01-00</t>
  </si>
  <si>
    <t>UMOCNIENIE ŚCIAN WYKOPU I ODWODNIENIE WYKOPU</t>
  </si>
  <si>
    <t>DZIAŁ  1.2</t>
  </si>
  <si>
    <t>Zasypanie wykopu spycharką 75 KM z zagęszczeniem zagęszczarką warstwami grub 40 cm w gruncie kat 1-2</t>
  </si>
  <si>
    <t>KNNR N001-02-14-03-00</t>
  </si>
  <si>
    <t>Piasek</t>
  </si>
  <si>
    <t>MAT 1601012</t>
  </si>
  <si>
    <t>KNNR N001-02-08-02-10</t>
  </si>
  <si>
    <t>Roboty ziemne ładowarkami kołowymi 1,25 m3 w gruncie kategorii 1-2 z transportem urobku wywrotkami 10 MG - załadunek i transport piasku na podsypkę, obsypkę i zasyp wykopu</t>
  </si>
  <si>
    <t>KNNR N001-02-20-01-00</t>
  </si>
  <si>
    <t>Obsypka rurociągu piaskiem warstwą gr.30 cm nad wierzch rury /bez materiału/</t>
  </si>
  <si>
    <t>KNR  228-05-01-09-00</t>
  </si>
  <si>
    <t>Podłoże z piasku grub 15 cm w wykopie umocnionym suchym /bez materiału/</t>
  </si>
  <si>
    <t>KNR  228-05-01-05-00</t>
  </si>
  <si>
    <t>KNNR N001-03-01-02-00</t>
  </si>
  <si>
    <t>KNNR N001-02-02-08-00</t>
  </si>
  <si>
    <t>ROBOTY ZIEMNE</t>
  </si>
  <si>
    <t>DZIAŁ  1.1</t>
  </si>
  <si>
    <t>PRZEBUDOWA WĘZŁÓW HYDRANTOWYCH</t>
  </si>
  <si>
    <t>DZIAŁ  1</t>
  </si>
  <si>
    <t>Cena j.</t>
  </si>
  <si>
    <t>Jedn</t>
  </si>
  <si>
    <t>Nazwa</t>
  </si>
  <si>
    <t>Symbol</t>
  </si>
  <si>
    <t>Poz</t>
  </si>
  <si>
    <t>Przebudowa istniejących hydrantów nadziemnych</t>
  </si>
  <si>
    <t>rob:</t>
  </si>
  <si>
    <t>Rozbudowa ulicy Hodowlanej w Poznaniu</t>
  </si>
  <si>
    <t>ob:</t>
  </si>
  <si>
    <t>bud:</t>
  </si>
  <si>
    <t>537-00-001 :  KOSZTORYS</t>
  </si>
  <si>
    <t>Koszt nadzoru</t>
  </si>
  <si>
    <t>wycena jednostkowa</t>
  </si>
  <si>
    <t>1.26</t>
  </si>
  <si>
    <t xml:space="preserve">wg planów sytuacyjnych </t>
  </si>
  <si>
    <t>1.25</t>
  </si>
  <si>
    <t>1.24</t>
  </si>
  <si>
    <t xml:space="preserve">Demontaż kabli z wykopu  </t>
  </si>
  <si>
    <t>KNR 510/103/2 (2)</t>
  </si>
  <si>
    <t>1.23</t>
  </si>
  <si>
    <t xml:space="preserve">Demontaż opraw oświetleniowych SGS 101/70 i SGS 103/70                 </t>
  </si>
  <si>
    <t>KNR 510/1005/7</t>
  </si>
  <si>
    <t>1.22</t>
  </si>
  <si>
    <t xml:space="preserve">Demontaż istniejących słupów oświetleniowych </t>
  </si>
  <si>
    <t>KNR 510/708/1 (1)</t>
  </si>
  <si>
    <t>1.21</t>
  </si>
  <si>
    <t>Szafka  oświetleniowa - montaż kompensatora mocy biernej</t>
  </si>
  <si>
    <t>KNR 7/08/0402</t>
  </si>
  <si>
    <t>1.20</t>
  </si>
  <si>
    <t>wg  schematu</t>
  </si>
  <si>
    <t>Montaż złącza oświetleniowego IZK  z zabezpieczeniem 2,0 A</t>
  </si>
  <si>
    <t>KNR 510/1106/2</t>
  </si>
  <si>
    <t>1.19</t>
  </si>
  <si>
    <t>1.18</t>
  </si>
  <si>
    <t>Badanie linii kablowej średniego napięcia, niskiego napięcia i sterowniczej, kabel n.n.</t>
  </si>
  <si>
    <t>1.17</t>
  </si>
  <si>
    <t>Uziomy powierzchniowe z bednarki ocynkowanej 30x4 - budowa</t>
  </si>
  <si>
    <t>KNR 225/707/1</t>
  </si>
  <si>
    <t>1.16</t>
  </si>
  <si>
    <t>1.15</t>
  </si>
  <si>
    <t xml:space="preserve">wg schematu  </t>
  </si>
  <si>
    <t>Zarabianie kabli</t>
  </si>
  <si>
    <t>KNR 508/814/3</t>
  </si>
  <si>
    <t>1.14</t>
  </si>
  <si>
    <t>Montaż złączki 2 biegunowej - interfejs DALI</t>
  </si>
  <si>
    <t>1.13</t>
  </si>
  <si>
    <t xml:space="preserve">wg schematu   </t>
  </si>
  <si>
    <t>Wciąganie przewodów, z udziałem podnośnika samochodowego w słupy latarń lub rury osłonowe - przewód YDY 3x1,5</t>
  </si>
  <si>
    <t>KNR 510/1004/1</t>
  </si>
  <si>
    <t>Wciąganie przewodów, z udziałem podnośnika samochodowego w słupy latarń lub rury osłonowe - przewód YDY 2x1,5</t>
  </si>
  <si>
    <t>Ręczne zasypywanie rowów do kabli, szerokość dna wykopu do 0.4·m, kategoria gruntu III, głębokość rowu do 0.8·m (z ubiciem i rozplantowaniem gruntu)</t>
  </si>
  <si>
    <t>KNR 201/704/2 (3)</t>
  </si>
  <si>
    <t>Układanie kabli w wykopie  w rurze RHDPE 75, kabel YAKY 4 x 35 mm2</t>
  </si>
  <si>
    <t>Nasypanie warstwy piasku na dnie rowu kablowego, o szerokości do 0.4·m</t>
  </si>
  <si>
    <t>KNR 510/301/1</t>
  </si>
  <si>
    <t xml:space="preserve">wg planów sytuacyjnych  </t>
  </si>
  <si>
    <t>Montaż na wysięgniku opraw do lamp. Oprawa oświetleniowa LED 27 W                   z regulatorem i programatorem mocy</t>
  </si>
  <si>
    <t>Ręczne stawianie słupów oświetleniowych, Słup aluminiowy anodowany o wysokości  8 m z wysięgnikiem 2,5 m i kącie 5 stopni, bez fundamentu, do wkopu, zabezpieczony elastomerem, w kolorze CI- 63W</t>
  </si>
  <si>
    <t>Wykopy ręczne dla słupów elektroenergetycznych linii napowietrznych niskiego napięcia, wykopy o głębokości do 1.5·m, kategoria gruntu III, wraz z ręcznym zasypaniem</t>
  </si>
  <si>
    <t>KNR 201/707/2 (1)</t>
  </si>
  <si>
    <t>pomiar</t>
  </si>
  <si>
    <t>Sprawdzenie i pomiar kompletnego obwodu elektrycznego niskiego napięcia 3-fazowego</t>
  </si>
  <si>
    <t>KNR 403/1202/2</t>
  </si>
  <si>
    <t>punkt</t>
  </si>
  <si>
    <t>Sprawdzenie punktu odbioru energii</t>
  </si>
  <si>
    <t>KNR 403/1201/3</t>
  </si>
  <si>
    <t xml:space="preserve">Oświetlenie - ZDM w Poznaniu </t>
  </si>
  <si>
    <t>D 070701</t>
  </si>
  <si>
    <t xml:space="preserve">Przedmiotem projektu jest budowa oświetlenia ulicznego związanego z Rozbudową ul. Hodowlanej w Poznaniu,                          od ul. Morasko do ul. Szklarniowej </t>
  </si>
  <si>
    <t>Notatka</t>
  </si>
  <si>
    <t>Opis</t>
  </si>
  <si>
    <t>OGÓŁEM KOSZTORYS</t>
  </si>
  <si>
    <t>RAZEM:</t>
  </si>
  <si>
    <t>Org ruchu</t>
  </si>
  <si>
    <t>Nawierzchnie dla niepełnosprawnych - FON z prefabrykatów</t>
  </si>
  <si>
    <t>D-07.02.01</t>
  </si>
  <si>
    <t>Demontaż istn. znaków</t>
  </si>
  <si>
    <t>Punktowe elementy odblaskowe</t>
  </si>
  <si>
    <r>
      <t>Tarcze znaków drogowych o pow. do 0,3m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 xml:space="preserve"> wraz zamocowaniem</t>
    </r>
  </si>
  <si>
    <t>Słupki do znaków drogowych z rur stalowych o śr. 70mm</t>
  </si>
  <si>
    <t>Urządzene bezpieczeństwa ruchu -znak U-5b</t>
  </si>
  <si>
    <t>Urządzene bezpieczeństwa ruchu - bariera U-12a</t>
  </si>
  <si>
    <t>m²</t>
  </si>
  <si>
    <t>Oznakowanie poziome jezdni w technologii cienkowarstwowej</t>
  </si>
  <si>
    <t>D-07.01.01</t>
  </si>
  <si>
    <t>Cena jedn.</t>
  </si>
  <si>
    <t>J.m</t>
  </si>
  <si>
    <t>12. Org ruchu</t>
  </si>
  <si>
    <t>Specyfikacja</t>
  </si>
  <si>
    <t>DZIAŁ</t>
  </si>
  <si>
    <t>Zieleń drogowa</t>
  </si>
  <si>
    <t>Geowłóknina</t>
  </si>
  <si>
    <t>D-04.02.01</t>
  </si>
  <si>
    <t xml:space="preserve">Pielęgnacja ręczna trawników dywanowych na terenie płaskim                  </t>
  </si>
  <si>
    <t>D-09.01.01</t>
  </si>
  <si>
    <t xml:space="preserve">Wykonanie trawników dywanowych siewem na gruncie kat.1-2 z nawożeniem </t>
  </si>
  <si>
    <t>Rozrzucenie mulczu</t>
  </si>
  <si>
    <t>ha</t>
  </si>
  <si>
    <t xml:space="preserve">Rozrzucenie ziemi urodzajnej warstwą grub 10 cm w terenie płaskim </t>
  </si>
  <si>
    <t>Plantowanie istniejacych terenów zielonych, przeznaczonych pod załozenie nowych trawników</t>
  </si>
  <si>
    <t>Nasadzenie nowych drzew - Prunus padus, pinus sylvestris</t>
  </si>
  <si>
    <t>11. Zieleń drogowa</t>
  </si>
  <si>
    <t>Przebudowa istniejącego uzbrojenia</t>
  </si>
  <si>
    <t>Regulacja pionowa zaworu wodociągowego niezinwentaryzowanego</t>
  </si>
  <si>
    <t>D-01.03.07</t>
  </si>
  <si>
    <t>Regulacja pionowa zaworu wodociągowego</t>
  </si>
  <si>
    <t>Regulacja pionowa skrzynki elektrycznej</t>
  </si>
  <si>
    <t>Przebudowa skrzynki elektrycznej</t>
  </si>
  <si>
    <t>Regulacja pionowa skrzynki gazowej</t>
  </si>
  <si>
    <t>Regulacja pionowa studzienek dla włazów kanałowych niezinwentaryzowanych</t>
  </si>
  <si>
    <t>Regulacja pionowa studzienek dla włazów kanałowych</t>
  </si>
  <si>
    <t>Regulacja pionowa studzienki teletechnicznej niezinwentaryzowanej</t>
  </si>
  <si>
    <t>Regulacja pionowa studzienki teletechnicznej</t>
  </si>
  <si>
    <t>10. Przebudowa istniejącego uzbrojenia</t>
  </si>
  <si>
    <t>Nawierzchnia opaski</t>
  </si>
  <si>
    <t xml:space="preserve">Nawierzchnia z kostki brukowej betonowej grub 8 cm na podsypce cementowo-piaskowej grub. 3 cm spoiny wypełnione piaskiem
                                                                                                                    </t>
  </si>
  <si>
    <t>D-08.02.02</t>
  </si>
  <si>
    <t xml:space="preserve">Podbudowa z betonu cementowego C8/10 grub.15 cm          
                 </t>
  </si>
  <si>
    <t>D-04.04.02</t>
  </si>
  <si>
    <t xml:space="preserve">Warstwa mrozoochronna z mieszanki związanej C1,5/2,0 grub. 37cm       </t>
  </si>
  <si>
    <t>D-04.05.00
D-04.05.01</t>
  </si>
  <si>
    <t>Warstwa odsączająca z kruszywa naturalnego o k &gt; 8 m/dobę , grubości 25 cm</t>
  </si>
  <si>
    <t xml:space="preserve">Mechaniczne profilowanie i zagęszczenie podłoża kat 1-2                             </t>
  </si>
  <si>
    <t>D-04.01.01</t>
  </si>
  <si>
    <t>9. Nawierzchnia opaski</t>
  </si>
  <si>
    <t>Konstrukcja szykan</t>
  </si>
  <si>
    <t xml:space="preserve">Nawierzchnia z kostki brukowej betonowej grub 8 cm na podsypce piaskowo - cementowej grub. 3 cm spoiny wypełnione piaskiem
                                                                                                                    </t>
  </si>
  <si>
    <t>D-05.03.05b</t>
  </si>
  <si>
    <t xml:space="preserve">Warstwa mrozoochronna z mieszanki związanej C1,5/2,0 
grub. 35-39cm       </t>
  </si>
  <si>
    <t>8. Konstrukcja szykan</t>
  </si>
  <si>
    <t>Konstrukcja drogi technologicznej</t>
  </si>
  <si>
    <t xml:space="preserve">Warstwa z kruszywa łamanego stabilizowanego mechanicznie 0/63 grub. 25cm </t>
  </si>
  <si>
    <t>D-05.0a.04a</t>
  </si>
  <si>
    <t>Podbudowa z kruszywa naturalnego grub. 15cm</t>
  </si>
  <si>
    <t xml:space="preserve">Warstwa mrozoochronna z mieszanki związanej C1,5/2,0 
grub. 20cm       </t>
  </si>
  <si>
    <t>7. Konstrukcja drogi technologicznej</t>
  </si>
  <si>
    <t>Konstrukcja nawierzchni zjazdów</t>
  </si>
  <si>
    <t xml:space="preserve">Zjazd z kostki brukowej betonowej grub 8 cm na podsypce cementowo-piaskowej grub. 3 cm spoiny wypełnione piaskiem
                                                                                                                    </t>
  </si>
  <si>
    <t xml:space="preserve">Warstwa mrozoochronna z mieszanki związanej C1,5/2,0 grub. 15cm       </t>
  </si>
  <si>
    <r>
      <t xml:space="preserve">Mechaniczne profilowanie i zagęszczenie podłoża kat 1-2 
</t>
    </r>
    <r>
      <rPr>
        <sz val="11"/>
        <rFont val="Arial"/>
        <family val="2"/>
        <charset val="238"/>
      </rPr>
      <t xml:space="preserve">                        </t>
    </r>
  </si>
  <si>
    <t>6. Konstrukcja nawierzchni zjazdów</t>
  </si>
  <si>
    <t>Konstrukcja nawierzchni chodnikow</t>
  </si>
  <si>
    <t xml:space="preserve">Chodnik z płyt betonowych 50x50cm grub 7 cm na podsypce cementowo-piaskowej grub. 3 cm spoiny wypełnione piaskiem
                                                                                                                    </t>
  </si>
  <si>
    <t>Warstwa z mieszanki związanej C8/10, grubości 10 cm</t>
  </si>
  <si>
    <t>Warstwa mrozoochronna z mieszanki związanej C1,5/2,0, grubości 15 cm</t>
  </si>
  <si>
    <t>5. Konstrukcja nawierzchni  chodników</t>
  </si>
  <si>
    <t xml:space="preserve">Konstrukcja nawierzchni jezdni </t>
  </si>
  <si>
    <t xml:space="preserve">Nawierzchnia z betonu asfaltowego AC8S, grubość 4cm
                                                                                                                    </t>
  </si>
  <si>
    <t>D-05.03.05a</t>
  </si>
  <si>
    <t>Warstwa wiążąca z betonu asfaltowego AC11W, grubości 8 cm</t>
  </si>
  <si>
    <t>Podbudowa zasadnicza z mieszanki niezwiązanej C50/30, grubości 22 cm</t>
  </si>
  <si>
    <t>Warstwa mrozoochronna z mieszanki związanej C1,5/2,0, grubości 20 cm</t>
  </si>
  <si>
    <t xml:space="preserve">4. Konstrukcja nawierzchni jezdni </t>
  </si>
  <si>
    <t>Krawężniki i obrzeża</t>
  </si>
  <si>
    <t xml:space="preserve">Obrzeże betonowe 20x6 cm na ławie z betonu C12/15                    </t>
  </si>
  <si>
    <t>D-08.01.01
D-08.03.01</t>
  </si>
  <si>
    <t xml:space="preserve">Opornik betonowy wtopiony 12x25 cm na ławie z betonu C12/15                         </t>
  </si>
  <si>
    <t>D-08.01.01</t>
  </si>
  <si>
    <t xml:space="preserve">Krawężnik betonowy obniżony 15x30 cm na ławie z betonu C12/15                </t>
  </si>
  <si>
    <t xml:space="preserve">Krawężnik betonowy najazdowy 15x22 cm na ławie z betonu C12/15                </t>
  </si>
  <si>
    <t xml:space="preserve">Krawężnik betonowy wystający 15x30 cm na ławie z betonu C12/15                                                                                                              </t>
  </si>
  <si>
    <r>
      <t xml:space="preserve">Ławy betonowe z oporem pod krawężniki, oporniki i obrzeża  z bet. C12/15
</t>
    </r>
    <r>
      <rPr>
        <i/>
        <sz val="11"/>
        <rFont val="Arial"/>
        <family val="2"/>
        <charset val="238"/>
      </rPr>
      <t>krawężnik wystający 0,06 m2 * 1220m
krawężnik najazdowy 0,06 m2 * 510m
krawężnik obniżony 0,06 m2 * 60m
opornik wtopiojny 0,04 m2 * 380m
obrzeże betonowe 0,03m2 * 820m</t>
    </r>
  </si>
  <si>
    <t>D-08.01.01b</t>
  </si>
  <si>
    <t>3. Krawężniki i obrzeża</t>
  </si>
  <si>
    <t>Roboty ziemne</t>
  </si>
  <si>
    <t>Roboty ziemne wykonywane koparkami podsiębiernymi 0,60 m3 w gruncie kat. 1-2 z wywozem gruntu niezdatnego do wbudowania w nasypy samochodami samowyładowczymi na składowisko Wykonawcy i utylizacją</t>
  </si>
  <si>
    <t>D-02.00.00
D-02.01.01
D-02.03.01</t>
  </si>
  <si>
    <t>Usunięcie warstwy ziemi urodzajnej /humusu/ o grubości warstwy: 30cm ze spryzmowanie w pobliżu robót i wywozem nadmiaru samochodami samowyładowczymi na składowisko Wykonawcy i utylizacją</t>
  </si>
  <si>
    <t>D-01.02.02</t>
  </si>
  <si>
    <t>Roboty pomiarowe - trasa dróg w terenie równinnym</t>
  </si>
  <si>
    <t>D-01.01.01a</t>
  </si>
  <si>
    <t>2. Roboty ziemne</t>
  </si>
  <si>
    <t>Roboty rozbiórkowe, przygotowawcze, wycinki</t>
  </si>
  <si>
    <t xml:space="preserve">Oczyszczenie terenu z resztek gałęzi i korzeni po karczowaniu z wywozem na składowisko Wykonawcy i utylizacja 
                                                                          </t>
  </si>
  <si>
    <t>D-01.02.01</t>
  </si>
  <si>
    <t xml:space="preserve">Zasypanie dołów po karczowaniu pni spycharką 75 KM z zagęszczeniem zagęszczarką warstwami grub 40 cm w gruncie kat 1-2                                 </t>
  </si>
  <si>
    <t xml:space="preserve">Zakup i dostawa gruntu do zasypania dołów po karczowaniu pni                                                                                  </t>
  </si>
  <si>
    <t>Transport gałęzi o śr. &lt;7cm na  składowisko Wykonawcy i utylizacja, a gałęzie o śr. &gt;7cm na składowisko wskazane przez Zamawiającego</t>
  </si>
  <si>
    <t xml:space="preserve">Transport dłużyc na  składowisko wskazane przez Zamawiającego    
</t>
  </si>
  <si>
    <t xml:space="preserve">Wywożenie karpiny  na składowisko Wykonawcy i utylizacja
</t>
  </si>
  <si>
    <t xml:space="preserve">Usuniecie krzewów twardych                                                                            </t>
  </si>
  <si>
    <t>Karczowanie pni koparką przedsiębierną w gruncie o naturalnej wilgotności kat. 1-2</t>
  </si>
  <si>
    <t>Ścinanie piłą mechaniczną drzew</t>
  </si>
  <si>
    <t>Zabezpieczenie istniejących drzew i krzewów</t>
  </si>
  <si>
    <t>Przebudowa zbiornika bezodpływowego - rozebranie istniejącego zbiornika wraz z utylizacja oraz budowa nowego zbiornika</t>
  </si>
  <si>
    <t>D-01.02.04</t>
  </si>
  <si>
    <t xml:space="preserve">Demontaż i ponowny montaż bram wjazdowych </t>
  </si>
  <si>
    <t>Wykonanie nowego ogrodzenia elementów stalowych z rozbiórki, wraz z nową podmurówka oraz malowaniem elementów</t>
  </si>
  <si>
    <t>Wykonanie nowego ogrodzenia z siatki ogrodowej wraz ze słupkami</t>
  </si>
  <si>
    <t>Rozbiórka podmurówki wraz z wywozem na składowisko Wykonawcy i utylizacja</t>
  </si>
  <si>
    <t>Rozbiórka muru betonowego wraz z wywozem na składowisko Wykonawcy i utylizacja</t>
  </si>
  <si>
    <t xml:space="preserve">Rozbiórka isnt. ogrodzenia z elementów stalowych </t>
  </si>
  <si>
    <t>Rozbiórka isnt. ogrodzenia z siatki ogrodowej wraz ze słupami betonowymi i stalowymi wraz z wywozem na składowisko Wykonawcy i utylizacja</t>
  </si>
  <si>
    <t>Rozebranie krawężników, obrzeży, oporników wraz z wywozem na składowisko Wykonawcy i utylizacja</t>
  </si>
  <si>
    <t>Rozebranie istniejącej nawierzchni gruntowej wraz z wywozem na składowisko Wykonawcy i utylizacja, grub. 30</t>
  </si>
  <si>
    <t xml:space="preserve">Rozebranie istniejącej nawierzchni utwadzonych (nawierzchnia asfaltowa, bet. elementów prefabrykowanych, itp) wraz z wywozem na składowisko Wykonawcy i utylizacja                                                                                                         </t>
  </si>
  <si>
    <t>1. Roboty rozbiorkowe, przygotowawcze, wycinki</t>
  </si>
  <si>
    <t>Roboty drogowe</t>
  </si>
  <si>
    <t>Rodzaj robót:</t>
  </si>
  <si>
    <t>Rozbudowa ul. Hodowlanej w Poznaniu</t>
  </si>
  <si>
    <t>Budowa:</t>
  </si>
  <si>
    <t>Pl. Wiosny Ludów 2</t>
  </si>
  <si>
    <t>61-831 Poznań</t>
  </si>
  <si>
    <t>Poznańskie Inwestycje Miejskie Sp. z o.o.</t>
  </si>
  <si>
    <t>Inwestor:</t>
  </si>
  <si>
    <t>KOSZTORYS OFERTOWY</t>
  </si>
  <si>
    <t>Suma netto:</t>
  </si>
  <si>
    <t>kpl</t>
  </si>
  <si>
    <t>Koszty nadzoru operatora sieci</t>
  </si>
  <si>
    <t>Przywóz piasku, wywóz gruntu samochodami skrzyniowymi, na składowisko Wykonawcy, grunt kategorii III</t>
  </si>
  <si>
    <t xml:space="preserve">Badania i pomiary sieci / drążność i kalibracja rur i studni / </t>
  </si>
  <si>
    <t>Ułożenie folii do przykrycia rurociągu koloru pomarańczowego</t>
  </si>
  <si>
    <t xml:space="preserve">Uszczelnianie kanalizacji </t>
  </si>
  <si>
    <t>Budowa rur mikrokanalizacji 7x12/8 pref. wiązka w podwójnym płaszczu w gruncie kat. III -7 mikrorur</t>
  </si>
  <si>
    <t>Budowa rurociągu kablowego RHDPE 40/3,7 w gruncie kat. III</t>
  </si>
  <si>
    <t>Montaż elementów mechanicznej ochrony przed ingerencją osób nieuprawnionych w istniejących studniach kablowych, pokrywa dodatkowa z kłódką systemową z wkładem LOB</t>
  </si>
  <si>
    <t>Budowa studni kablowych prefabrykowanych SKR-1, grunt kategorii III                  - studnia o obciążalności B125</t>
  </si>
  <si>
    <t>Budowa studni kablowych prefabrykowanych SKR-2, grunt kategorii III                  - studnia o obciążalności B125</t>
  </si>
  <si>
    <t xml:space="preserve">Budowa kanalizacji kablowej z rur RHDPE 110/6,3 w gruncie kategorii III, warstwy X rury/warstwa = 1x1, suma otworów: 1 </t>
  </si>
  <si>
    <t>Budowa kanału technologicznego dla ZDM w Poznaniu</t>
  </si>
  <si>
    <t>WARTOŚĆ POZYCJI</t>
  </si>
  <si>
    <t>CENA JEDNOSTKOWA</t>
  </si>
  <si>
    <t>ILOŚĆ J.M.</t>
  </si>
  <si>
    <t>J. M.</t>
  </si>
  <si>
    <t>WYSZCZEGÓLNIENIE POZYCJI CENNIKA</t>
  </si>
  <si>
    <t>Rozbudowa ul. Hodowlanej w Poznaniu   -  budowa kanału technologicznego</t>
  </si>
  <si>
    <t xml:space="preserve">                </t>
  </si>
  <si>
    <t>Łącznie kosztorys:</t>
  </si>
  <si>
    <t xml:space="preserve">Koszt nadzoru  właściciela  sieci telekomunikacyjnej </t>
  </si>
  <si>
    <t>2.19</t>
  </si>
  <si>
    <t>Transport materiałów sypkich w opakowaniach i sztukowych luzem z transportem, ładunki materiałów sztukowych, ziemia</t>
  </si>
  <si>
    <t>2.18</t>
  </si>
  <si>
    <t>Transport materiałów sypkich w opakowaniach i sztukowych luzem z transportem, ładunki materiałów sztukowych,  piasek</t>
  </si>
  <si>
    <t>2.17</t>
  </si>
  <si>
    <t>Demontaż studni kablowych</t>
  </si>
  <si>
    <t>TPSA 40/313/6</t>
  </si>
  <si>
    <t>2.16</t>
  </si>
  <si>
    <t>Montaż stelaży zapasów kabli światłowodowych, montaż w studni</t>
  </si>
  <si>
    <t>TPSA 40/212/2</t>
  </si>
  <si>
    <t>2.15</t>
  </si>
  <si>
    <t>Pomiary reflektometryczne linii światłowodowych, pomiary montażowe z kabla, dodatek za każdy następny zmierzony światłowód</t>
  </si>
  <si>
    <t>KNR 501/1310/1</t>
  </si>
  <si>
    <t>2.14</t>
  </si>
  <si>
    <t>Pomiary reflektometryczne linii światłowodowych, pomiary montażowe z kabla, mierzony 1 światłowód</t>
  </si>
  <si>
    <t>2.13</t>
  </si>
  <si>
    <t>Montaż złączy przelotowych na kablach światłowodowych ułożonych w kanalizacji kablowej, kabel tubowy, mufa termokurczliwa, dodatek za każdy następny spajany światłowód</t>
  </si>
  <si>
    <t>TPSA 44/355/1</t>
  </si>
  <si>
    <t>2.12</t>
  </si>
  <si>
    <t>Montaż złączy przelotowych na kablach światłowodowych ułożonych w kanalizacji kablowej, kabel tubowy, mufa termokurczliwa,  jeden spajany światłowód</t>
  </si>
  <si>
    <t>2.11</t>
  </si>
  <si>
    <t>Wycofanie i wciąganie kabli światłowodowych do kanalizacji wtórnej z rur HDPE fi 40 metodą pneumatyczną strumieniową, kabel Z-XOTKtd 72J, 144 J, 48J i DAC-2J</t>
  </si>
  <si>
    <t xml:space="preserve">TPSA 41/255/3 </t>
  </si>
  <si>
    <t>2.10</t>
  </si>
  <si>
    <t>2.9</t>
  </si>
  <si>
    <t>2.8</t>
  </si>
  <si>
    <t>Ręczne wciąganie rur kanalizacji wtórnej, otwór wolny, rury w zwojach, 1xFi·32·mm</t>
  </si>
  <si>
    <t>TPSA 39/202/1</t>
  </si>
  <si>
    <t>Montaż złączy rur polietylenowych, rury HDPE Fi·110·mm, złączki M wodoodporne, szczelne</t>
  </si>
  <si>
    <t>TPSA 39/204/2</t>
  </si>
  <si>
    <t>Budowa kanalizacji kablowej pierwotnej z rur z tworzyw sztucznych w wykopie wykonanym mechanicznie w gruncie kategorii III, 1 warstwa i 1 otwór w ciągu kanalizacji, 1 rura RHDPE 110/6,3</t>
  </si>
  <si>
    <t>TPSA 40/102/2</t>
  </si>
  <si>
    <t>Montaż elementów mechanicznej ochrony przed ingerencją osób nieuprawnionych w istniejących studniach kablowych, pokrywa dodatkowa z drążkami, rama ciężka z zamkiem</t>
  </si>
  <si>
    <t>TPSA 40/212/5</t>
  </si>
  <si>
    <t xml:space="preserve">Nabudowa studni kablowych rozdzielczych SK, typ                                                  SK-2 z pokrywą wewnętrzną i zamkiem, grunt kategorii III </t>
  </si>
  <si>
    <t xml:space="preserve">Nabudowa studni kablowych rozdzielczych SKR, typ                                                  SKR-1 z pokrywą wewnętrzną i zamkiem, grunt kategorii III </t>
  </si>
  <si>
    <t xml:space="preserve">Przebudowa urządzeń telekomunikacyjnych INEA SA  </t>
  </si>
  <si>
    <t>2.</t>
  </si>
  <si>
    <t>Koszt nadzoru  właściciela  sieci telekomunikacyjnej  ORANGE</t>
  </si>
  <si>
    <t>1.35</t>
  </si>
  <si>
    <t>1.34</t>
  </si>
  <si>
    <t>1.33</t>
  </si>
  <si>
    <t>Demontaż słupa kablowego z osprzętem</t>
  </si>
  <si>
    <t>KNNR 5/1304/5</t>
  </si>
  <si>
    <t>1.32</t>
  </si>
  <si>
    <t xml:space="preserve">Przełożenie trasowe słupka rozdzielczego, kablowego ; demontaż i montaż  </t>
  </si>
  <si>
    <t>KNNR 5/1304/3</t>
  </si>
  <si>
    <t>1.31</t>
  </si>
  <si>
    <t>1.30</t>
  </si>
  <si>
    <t>1.29</t>
  </si>
  <si>
    <t>TPSA 39/901/4</t>
  </si>
  <si>
    <t>1.28</t>
  </si>
  <si>
    <t>TPSA 39/901/3</t>
  </si>
  <si>
    <t>1.27</t>
  </si>
  <si>
    <t>Pomiar tłumienności zbliżno- i zdalnoprzenikowej przy jednej częstotliwości, kabel o liczbie par 100 i 20</t>
  </si>
  <si>
    <t xml:space="preserve">KNR 501/1310/5 </t>
  </si>
  <si>
    <t>Pomiar tłumienności skutecznej przy jednej częstotliwości, kabel o liczbie par 100 i 20</t>
  </si>
  <si>
    <t>KNR 501/1310/4</t>
  </si>
  <si>
    <t>Pomiary końcowe prądem stałym, kabel o liczbie par 100 , 20 i 4</t>
  </si>
  <si>
    <t>KNR 501/1310/3</t>
  </si>
  <si>
    <t>Wykonanie przepustów pod drogami i torami, prostoliniowo, przewiertem sterowanym, z powrotnym wciąganiem rur (kategoria gruntu III-IV), długość do 10·m, rura HDPE 160·mm, nakłady częściowe liczone na 1·m - 2 rury po 14 m</t>
  </si>
  <si>
    <t>TPSA 39/613/1</t>
  </si>
  <si>
    <t>złącze</t>
  </si>
  <si>
    <t>Montaż złącza rozgałężnego</t>
  </si>
  <si>
    <t>TPSA 39/601</t>
  </si>
  <si>
    <t>TPSA 39/601/2</t>
  </si>
  <si>
    <t>Montaż złączy przelotowych na kablach światłowodowych ułożonych w kanalizacji kablowej, kabel tubowy, mufa termokurczliwa, jeden spajany światłowód</t>
  </si>
  <si>
    <t>TPSA 39/601/1</t>
  </si>
  <si>
    <t>Wciąganie kabli światłowodowych do rurociągów kablowych, kabel ZW-NXOTKtsd 12J  i  A-DQ(ZN)2Y 1x12J</t>
  </si>
  <si>
    <t>TPSA 39/510/4</t>
  </si>
  <si>
    <t>Montaż złączy równoległych kabli wypełnionych ułożonych w kanalizacji kablowej z zastosowaniem modułowych łączników żył i termokurczliwych osłon wzmocnionych, kabel o 2 parach</t>
  </si>
  <si>
    <t>TPSA 40/718/6</t>
  </si>
  <si>
    <t>Montaż złączy równoległych kabli wypełnionych ułożonych w kanalizacji kablowej z zastosowaniem modułowych łączników żył i termokurczliwych osłon wzmocnionych, kabel o 20 parach</t>
  </si>
  <si>
    <t>TPSA 40/718/5</t>
  </si>
  <si>
    <t>Montaż złączy rozgałężnych kabli wypełnionych ułożonych w kanalizacji kablowej z zastosowaniem modułowych łączników żył i termokurczliwych osłon wzmocnionych, kabel o 100 parach</t>
  </si>
  <si>
    <t>TPSA 40/718/3</t>
  </si>
  <si>
    <t>Wciąganie kabla w powłoce termoplastycznej do kanalizacji kablowej, ręczne,  średnica kabla do 30·mm, kabel XzTKMXpw 2x2x0,5</t>
  </si>
  <si>
    <t>KNR 501/602/16</t>
  </si>
  <si>
    <t>Wciąganie kabla w powłoce termoplastycznej do kanalizacji kablowej, ręczne,  średnica kabla do 30·mm, kabel XzTKMXpw 10x4x0,5</t>
  </si>
  <si>
    <t>KNR 501/602/14</t>
  </si>
  <si>
    <t>Wyciąganie kabla w powłoce termoplastycznej do kanalizacji kablowej, ręczne,  średnica kabla do 30·mm, kabel XzTKMXpw 10x4x0,5 i 2x2x0,5, demontaż</t>
  </si>
  <si>
    <t>Wodoszczelne osłony rurowe KKHR AROT</t>
  </si>
  <si>
    <t>TPSA 39/208/1</t>
  </si>
  <si>
    <t>otwór</t>
  </si>
  <si>
    <t>Uszczelnianie otworów kanalizacji wtórnej</t>
  </si>
  <si>
    <t>TPSA 39/207/2</t>
  </si>
  <si>
    <t>Montaż złączy rur polietylenowych w kanalizacji, rury HDPE Fi·32·mm, złączki skręcane</t>
  </si>
  <si>
    <t>TPSA 39/204/1</t>
  </si>
  <si>
    <t>Montaż złączy rur polietylenowych w kanalizacji, rury HDPE Fi·110·mm, złączki M</t>
  </si>
  <si>
    <t>Budowa kanalizacji kablowej pierwotnej z rur z tworzyw sztucznych w wykopie wykonanym mechanicznie w gruncie kategorii III, 1 warstwa i 2 otwory w ciągu kanalizacji, 2 rury RHDPE110</t>
  </si>
  <si>
    <t>Nabudowa studni kablowych rozdzielczych SKR z bloczków betonowych,                     typ SKR-1 z pokrywą ciężka i zamkiem, grunt kategorii III</t>
  </si>
  <si>
    <t>Nabudowa studni kablowych rozdzielczych SKR z bloczków betonowych,                     typ SKR-2 z pokrywą ciężka i zamkiem, grunt kategorii III</t>
  </si>
  <si>
    <t>szt.</t>
  </si>
  <si>
    <t>Demontaż studni kablowych otwory w ciągu kanalizacji, 2 rury RHDPE110</t>
  </si>
  <si>
    <t>TPSA 40/313/2</t>
  </si>
  <si>
    <t>Demontaż kanalizacji kablowej pierwotnej z rur z tworzyw sztucznych w wykopie wykonanym mechanicznie w gruncie kategorii III, 1 warstwa i 2 otwory w ciągu kanalizacji, 2 rury RHDPE110</t>
  </si>
  <si>
    <t xml:space="preserve">Przebudowa urządzeń telekomunikacyjnych ORANGE Polska SA  </t>
  </si>
  <si>
    <t>D 010304</t>
  </si>
  <si>
    <t>Projekt budowy ul. Hodowlanej w Poznaniu</t>
  </si>
  <si>
    <t>Cena jedn. z krotnością</t>
  </si>
  <si>
    <t>Próba szczelności kanałów rurowych fi 200</t>
  </si>
  <si>
    <t>ST-04.1</t>
  </si>
  <si>
    <t xml:space="preserve">KNR  218-08-04-02-00 </t>
  </si>
  <si>
    <t>Studzienka ściekowa uliczna betonowa fi 500 z osadnikiem bez syfonu oraz z wpustem ulicznym żeliwnym kołnierzwym D400 mocowany w korpusie zawiasowym</t>
  </si>
  <si>
    <t xml:space="preserve">KNNR N004-14-24-02-00 </t>
  </si>
  <si>
    <t>Płyta pod studnię z betonu B-15</t>
  </si>
  <si>
    <t xml:space="preserve">KNNR N004-14-13-08-00 </t>
  </si>
  <si>
    <t>Kanał z rur kanalizacyjnych PVC fi 200 łączony na wcisk w wykopie umocnionym</t>
  </si>
  <si>
    <t xml:space="preserve">KNNR N004-13-08-03-10 </t>
  </si>
  <si>
    <t>DZIAŁ  6.5</t>
  </si>
  <si>
    <t>m-godz</t>
  </si>
  <si>
    <t xml:space="preserve">Pompowanie wody z wykopu </t>
  </si>
  <si>
    <t>ST-03</t>
  </si>
  <si>
    <t xml:space="preserve">KNNR N001-06-03-01-00 </t>
  </si>
  <si>
    <t>Ułożenie drenażu z rur z tworzyw sztucznych w zwoju fi 100</t>
  </si>
  <si>
    <t xml:space="preserve">KNR  228-07-03-03-00 </t>
  </si>
  <si>
    <t>ODWODNIENIE WYKOPU</t>
  </si>
  <si>
    <t>DZIAŁ  6.4</t>
  </si>
  <si>
    <t xml:space="preserve">KNNR N001-03-13-01-00 </t>
  </si>
  <si>
    <t>UMOCNIENIE ŚCIAN WYKOPU</t>
  </si>
  <si>
    <t>DZIAŁ  6.3</t>
  </si>
  <si>
    <t xml:space="preserve">KNNR N001-02-14-03-00 </t>
  </si>
  <si>
    <t>Piasek (100% objętości-piasek dowieziony)</t>
  </si>
  <si>
    <t xml:space="preserve">MAT 1601012 </t>
  </si>
  <si>
    <t xml:space="preserve">KNNR N001-02-08-02-10 </t>
  </si>
  <si>
    <t xml:space="preserve">KNNR N001-02-20-01-00 </t>
  </si>
  <si>
    <t xml:space="preserve">KNR  228-05-01-09-00 </t>
  </si>
  <si>
    <t xml:space="preserve">KNR  228-05-01-05-00 </t>
  </si>
  <si>
    <t xml:space="preserve">KNNR N001-03-01-02-00 </t>
  </si>
  <si>
    <t xml:space="preserve">KNNR N001-02-02-08-00 </t>
  </si>
  <si>
    <t>DZIAŁ  6.2</t>
  </si>
  <si>
    <t>Roboty pomiarowe przy trasie przykanalików</t>
  </si>
  <si>
    <t>ST-01</t>
  </si>
  <si>
    <t xml:space="preserve">KNNR N001-01-11-01-00 </t>
  </si>
  <si>
    <t>ROBOTY PRZYGOTOWAWCZE</t>
  </si>
  <si>
    <t>DZIAŁ  6.1</t>
  </si>
  <si>
    <t>PRZYKANALIKI z WPUSTAMI DROGOWYMI WP11-WP21</t>
  </si>
  <si>
    <t>DZIAŁ  6</t>
  </si>
  <si>
    <t>Próba szczelności kanałów rurowych fi 150</t>
  </si>
  <si>
    <t xml:space="preserve">KNR  218-08-04-01-00 </t>
  </si>
  <si>
    <t>Odwodnienie liniowe koryto polimerobetonowe z rusztem z żeliwa kl.D600</t>
  </si>
  <si>
    <t xml:space="preserve"> N006-06-06-01-00 </t>
  </si>
  <si>
    <t>Kanał z rur kanalizacyjnych PVC fi 160 łączony na wcisk w wykopie umocnionym</t>
  </si>
  <si>
    <t xml:space="preserve">KNNR N004-13-08-02-10 </t>
  </si>
  <si>
    <t>DZIAŁ  5.5</t>
  </si>
  <si>
    <t>DZIAŁ  5.4</t>
  </si>
  <si>
    <t>DZIAŁ  5.3</t>
  </si>
  <si>
    <t>DZIAŁ  5.2</t>
  </si>
  <si>
    <t>DZIAŁ  5.1</t>
  </si>
  <si>
    <t>PRZYKANALIKI z WPUSTAMI DROGOWYMI WP1-WP10-odwlin1</t>
  </si>
  <si>
    <t>DZIAŁ  5</t>
  </si>
  <si>
    <t>Próba szczelności kanałów rurowych fi 300</t>
  </si>
  <si>
    <t xml:space="preserve">KNR  218-08-04-04-00 </t>
  </si>
  <si>
    <t>Studnia rewizyjna z kręgów betonowych prefabrykowanych łączonych na uszczelkę kl.C35/45 W10 fi 1000 z włazem żeliwnym typu ciężkiego wypełnionym betonem</t>
  </si>
  <si>
    <t xml:space="preserve">KNNR N004-14-13-01-00 </t>
  </si>
  <si>
    <t>Płyta denna betonowa dla posadowienia studni kanalizacyjnej</t>
  </si>
  <si>
    <t xml:space="preserve">KNNR N004-14-21-03-00 </t>
  </si>
  <si>
    <t>Kanał z rur kanalizacyjnych PVC fi 315 łączony na wcisk w wykopie umocnionym</t>
  </si>
  <si>
    <t xml:space="preserve">KNNR N004-13-08-05-10 </t>
  </si>
  <si>
    <t>DZIAŁ  4.4</t>
  </si>
  <si>
    <t>Odwodnienie wykopów z pompowaniem wody oraz przepłukaniem kolektora po odwodnieniu</t>
  </si>
  <si>
    <t>UMOCNIENIE ŚCIAN WYKOPU i ODWODNIENIE WYKOPU</t>
  </si>
  <si>
    <t>DZIAŁ  4.3</t>
  </si>
  <si>
    <t>Demontaż konstrukcji rozpiętości 4,0 m podwieszeń kabli energetycznych i telekomunikacyjnych typ lekki</t>
  </si>
  <si>
    <t>ST-02</t>
  </si>
  <si>
    <t xml:space="preserve">KNNR N001-05-27-06-00 </t>
  </si>
  <si>
    <t>Montaż konstrukcji rozpiętości 4,0 m podwieszeń kabli energetycznych i telekomunikacyjnych typ lekki</t>
  </si>
  <si>
    <t xml:space="preserve">KNNR N001-05-27-01-00 </t>
  </si>
  <si>
    <t>Demontaż konstrukcji rozpiętości 4,0 m podwieszeń rurociągów i kanałów</t>
  </si>
  <si>
    <t xml:space="preserve">KNNR N001-05-29-06-00 </t>
  </si>
  <si>
    <t>Montaż konstrukcji rozpiętości 4,0 m podwieszeń rurociągów i kanałów</t>
  </si>
  <si>
    <t xml:space="preserve">KNNR N001-05-29-01-00 </t>
  </si>
  <si>
    <t xml:space="preserve">KNR  201-03-20-01-00 </t>
  </si>
  <si>
    <t>Podłoże z piasku grub 15 cm w wykopie umocnionym suchym /bez matariału/</t>
  </si>
  <si>
    <t>DZIAŁ  4.2</t>
  </si>
  <si>
    <t>Roboty pomiarowe przy trasie kolektora</t>
  </si>
  <si>
    <t>DZIAŁ  4.1</t>
  </si>
  <si>
    <t>KOLEKTOR KANALIZACJI DESZCZOWEJ D16-D34</t>
  </si>
  <si>
    <t>DZIAŁ  4</t>
  </si>
  <si>
    <t>DZIAŁ  3.4</t>
  </si>
  <si>
    <t>DZIAŁ  3.3</t>
  </si>
  <si>
    <t>DZIAŁ  3.2</t>
  </si>
  <si>
    <t>DZIAŁ  3.1</t>
  </si>
  <si>
    <t>KOLEKTOR KANALIZACJI DESZCZOWEJ D9-D31</t>
  </si>
  <si>
    <t>DZIAŁ  3</t>
  </si>
  <si>
    <t>DZIAŁ  2.4</t>
  </si>
  <si>
    <t>DZIAŁ  2.3</t>
  </si>
  <si>
    <t>DZIAŁ  2.2</t>
  </si>
  <si>
    <t>DZIAŁ  2.1</t>
  </si>
  <si>
    <t>KOLEKTOR KANALIZACJI DESZCZOWEJ D9-D24</t>
  </si>
  <si>
    <t>DZIAŁ  2</t>
  </si>
  <si>
    <t>Mmontaż osadnika fi 2500 z regulatorem na odpływie Q=25 l/s</t>
  </si>
  <si>
    <t xml:space="preserve">KNNR N004-14-13-05-00 </t>
  </si>
  <si>
    <t>Mmontaż wysokosprawnego separatora koleascencyjnego fi 1500 Q=30 l/s</t>
  </si>
  <si>
    <t>Montaż zastawki</t>
  </si>
  <si>
    <t xml:space="preserve">WKNR W211-15-04-01-00 </t>
  </si>
  <si>
    <t>Wypełnienie otworów w płytach ażurowych żwirem frakcji 16/32 mm</t>
  </si>
  <si>
    <t xml:space="preserve">KNR  228-05-01-04-12 </t>
  </si>
  <si>
    <t>Umocnienie skarp rowu płytami ażurowmi 600x400x80</t>
  </si>
  <si>
    <t>WKNR W201-05-19-01-00 analog</t>
  </si>
  <si>
    <t>Umocnienie dna i skarp rowy włókniną syntetyczną 300 g/m2</t>
  </si>
  <si>
    <t xml:space="preserve">KNR  228-07-02-01-00 </t>
  </si>
  <si>
    <t>Podłoże z piasku grub 2*3 cm w wykopie umocnionym suchym</t>
  </si>
  <si>
    <t xml:space="preserve">KNR  228-05-01-04-00 </t>
  </si>
  <si>
    <t>Plantowanie skarp i dna wykopów przy robotach wodno-melioracyjnych w gruncie kategorii 3</t>
  </si>
  <si>
    <t xml:space="preserve">WKNR W201-05-07-02-00 </t>
  </si>
  <si>
    <t xml:space="preserve">WKNR W201-04-08-05-00 </t>
  </si>
  <si>
    <t>Wylot kolektora fi 25 cm z betonu B-15 wg KPED 2.16 z kratą zabezpieczająca</t>
  </si>
  <si>
    <t xml:space="preserve"> N006-06-02-07-00 </t>
  </si>
  <si>
    <t>Próba szczelności kanałów rurowych fi 1500</t>
  </si>
  <si>
    <t xml:space="preserve">KNR  218-08-04-12-00 </t>
  </si>
  <si>
    <t>Próba szczelności kanałów rurowych fi 1000</t>
  </si>
  <si>
    <t xml:space="preserve">KNR  218-08-04-09-00 </t>
  </si>
  <si>
    <t>Próba szczelności kanałów rurowych fi 400</t>
  </si>
  <si>
    <t xml:space="preserve">KNR  218-08-04-05-00 </t>
  </si>
  <si>
    <t>Próba szczelności kanałów rurowych fi 250</t>
  </si>
  <si>
    <t xml:space="preserve">KNR  218-08-04-03-00 </t>
  </si>
  <si>
    <t>Studnia rewizyjna z kręgów betonowych prefabrykowanych łączonych na uszczelkę kl.C35/45 W10 fi 2500 z włazem żeliwnym typu ciężkiego wypełnionym betonem</t>
  </si>
  <si>
    <t>Studnia rewizyjna z kręgów betonowych prefabrykowanych łączonych na uszczelkę kl.C35/45 W10 fi 2000 z włazem żeliwnym typu ciężkiego wypełnionym betonem</t>
  </si>
  <si>
    <t>Kanał z rur żelbetowych łączonych na uszczelkę gumową fi 1500 w wykopie umocnionym</t>
  </si>
  <si>
    <t xml:space="preserve">KNNR N004-13-12-10-10 </t>
  </si>
  <si>
    <t>Kanał z rur żelbetowych łączonych na uszczelkę gumową fi 1000 w wykopie umocnionym</t>
  </si>
  <si>
    <t xml:space="preserve">KNNR N004-13-12-07-10 </t>
  </si>
  <si>
    <t>Kanał z rur kanalizacyjnych PVC fi 400 łączony na wcisk w wykopie umocnionym</t>
  </si>
  <si>
    <t xml:space="preserve">KNNR N004-13-08-06-10 </t>
  </si>
  <si>
    <t>Kanał z rur kanalizacyjnych PVC fi 250 łączony na wcisk w wykopie umocnionym</t>
  </si>
  <si>
    <t xml:space="preserve">KNNR N004-13-08-04-10 </t>
  </si>
  <si>
    <t>DZIAŁ  1.4</t>
  </si>
  <si>
    <t>Umocnienie systemowe ścian wykopów obiektowych głęb do 9,0 m</t>
  </si>
  <si>
    <t xml:space="preserve">KNNR N001-03-15-06-00 </t>
  </si>
  <si>
    <t>Umocnienie systemowe - dodatek za każdy rozpoczęty 1,0 m szer i głęb do 6,0 m wykopu w gruncie kat 1-4</t>
  </si>
  <si>
    <t xml:space="preserve">KNNR N001-03-13-06-00 </t>
  </si>
  <si>
    <t>Umocnienie systemowe - dodatek za każdy rozpoczęty 1,0 m szer i głęb do 3,0 m wykopu w gruncie kat 1-4</t>
  </si>
  <si>
    <t xml:space="preserve">KNNR N001-03-13-05-00 </t>
  </si>
  <si>
    <t>Umocnienie systemowe wraz z rozbiórką ścian wykopu o szer do 1,0 m i głęb do 6,0 m w gruncie kat 1-4</t>
  </si>
  <si>
    <t xml:space="preserve">KNNR N001-03-13-02-00 </t>
  </si>
  <si>
    <t>KOLEKTOR KANALIZACJI DESZCZOWEJ W-D9</t>
  </si>
  <si>
    <t>Kanalizacja deszczowa z przykanalikami i wpustami ulicznymi</t>
  </si>
  <si>
    <t>Rozbudowa ulicy Hodowlanej w Poznaniu.</t>
  </si>
  <si>
    <t>522-00-001 :  KOSZTORYS</t>
  </si>
  <si>
    <t>Koszty związane ORK</t>
  </si>
  <si>
    <t>Koszty związane z organizacją zaplecza budowy</t>
  </si>
  <si>
    <t>INNE</t>
  </si>
  <si>
    <t>DZIAŁ  10</t>
  </si>
  <si>
    <t>Studzienka kanalizacyjna tworzywowa fi 425 z rurą teleskopową z pokrywą żeliwną</t>
  </si>
  <si>
    <t xml:space="preserve">KNNR N004-14-17-02-01 </t>
  </si>
  <si>
    <t>Montaż kolana PVC kanalizacyjnego zewnętrznego łączonego na wcisk fi 160 w wykopie umocnionym</t>
  </si>
  <si>
    <t xml:space="preserve">KNNR N004-13-21-02-11 </t>
  </si>
  <si>
    <t>DZIAŁ  9.4</t>
  </si>
  <si>
    <t>Odwodnienie wykopów z pompowaniem wody oraz przepłukaniem przykanalików po odwodnieniu</t>
  </si>
  <si>
    <t>DZIAŁ  9.3</t>
  </si>
  <si>
    <t>Zasypanie wykopu spycharką 75 KM z zagęszczeniem zagęszczarką warstwami grub 40 cm w gruncie kat 1-2 (50% objętości-piasek dowieziony)</t>
  </si>
  <si>
    <t>Roboty ziemne ładowarkami kołowymi 1,25 m3 w gruncie kategorii 1-2 z transportem urobku wywrotkami 10 MG - załadunek i transport piasku na podsypkę, obsypkę i zasyp wykopu (100% objętości-piasek dowieziony)</t>
  </si>
  <si>
    <t>Wywóz gruntu na składowisko Wykonawcy</t>
  </si>
  <si>
    <t>DZIAŁ  9.2</t>
  </si>
  <si>
    <t>DZIAŁ  9.1</t>
  </si>
  <si>
    <t>PRZYKANALIKI KANALIZACJI SANITARNEJ 16-48</t>
  </si>
  <si>
    <t>DZIAŁ  9</t>
  </si>
  <si>
    <t>DZIAŁ  8.4</t>
  </si>
  <si>
    <t>DZIAŁ  8.3</t>
  </si>
  <si>
    <t>DZIAŁ  8.2</t>
  </si>
  <si>
    <t>DZIAŁ  8.1</t>
  </si>
  <si>
    <t>PRZYKANALIKI KANALIZACJI SANITARNEJ 9-15</t>
  </si>
  <si>
    <t>DZIAŁ  8</t>
  </si>
  <si>
    <t>DZIAŁ  7.4</t>
  </si>
  <si>
    <t>DZIAŁ  7.3</t>
  </si>
  <si>
    <t>DZIAŁ  7.2</t>
  </si>
  <si>
    <t>DZIAŁ  7.1</t>
  </si>
  <si>
    <t>PRZYKANALIKI KANALIZACJI SANITARNEJ 1-8</t>
  </si>
  <si>
    <t>DZIAŁ  7</t>
  </si>
  <si>
    <t>ST-04.2</t>
  </si>
  <si>
    <t>Komora betonowa dla tłoczni ścieków fi 1500</t>
  </si>
  <si>
    <t>Betonowanie płyt fundamentowych zbrojonych w deskowaniu tradycyjnym betonem C16/20</t>
  </si>
  <si>
    <t xml:space="preserve">KNNR N002-01-07-03-01 </t>
  </si>
  <si>
    <t>Pompowanie wody z wykopów</t>
  </si>
  <si>
    <t>Igłofiltry wpłukiwane w grunt bez obsypki głęb do 8,0 m</t>
  </si>
  <si>
    <t xml:space="preserve">KNNR N001-06-05-03-00 </t>
  </si>
  <si>
    <t>Umocnienie grodzicami wbijanymi pionowo wraz z wyciąganiem grodzic ścian wykopu  głęb do 6,0 m w gruncie nawodnionym kat 1-3</t>
  </si>
  <si>
    <t xml:space="preserve">KNNR N001-03-14-02-02 </t>
  </si>
  <si>
    <t>Podłoże z piasku grub 20 cm w wykopie umocnionym suchym /bez matariału/</t>
  </si>
  <si>
    <t xml:space="preserve">KNR  228-05-01-06-00 </t>
  </si>
  <si>
    <t>TŁOCZNIA ŚCIEKÓW P</t>
  </si>
  <si>
    <t>Próba szczelności kanałów rurowych do fi 150</t>
  </si>
  <si>
    <t>Studnia rozprężna z kręgów betonowych prefabrykowanych łączonych na uszczelkę kl.C35/45 W10 fi 1000 z włazem żeliwnym typu ciężkiego wypełnionym betonem oraz z systemowymi przejściami dla rur</t>
  </si>
  <si>
    <t>Płyta denna betonowa dla posadowienia studni rozprężnej</t>
  </si>
  <si>
    <t>Łuk ciśnieniowy PE100 SDR17 5-90° fi 140</t>
  </si>
  <si>
    <t xml:space="preserve">MAT 5645568 </t>
  </si>
  <si>
    <t>Montaż tuleji kołnierzowej z PE zgrzewanej czołowo w wykopie umocnionym fi 140</t>
  </si>
  <si>
    <t xml:space="preserve">KNNR N004-10-12-02-12 </t>
  </si>
  <si>
    <t>Połączenie rur PE metodą zgrzewania czołowego w wykopie umocnionym fi 140</t>
  </si>
  <si>
    <t xml:space="preserve">KNNR N004-10-10-06-10 </t>
  </si>
  <si>
    <t>Rury ciśnieniowe kanalizacyjne z PE w wykopie umocnionym fi 140</t>
  </si>
  <si>
    <t xml:space="preserve">KNNR N004-10-09-06-10 </t>
  </si>
  <si>
    <t>KOLEKTOR TŁOCZNY U11-P</t>
  </si>
  <si>
    <t>Studnia rewizyjna z kręgów betonowych prefabrykowanych łączonych na uszczelkę kl.C35/45 W10 fi 1000 z włazem żeliwnym typu ciężkiego wypełnionym betonem oraz z systemowymi przejściami dla rur</t>
  </si>
  <si>
    <t>Montaż kształtek PVC kanalizacyjnych zewnętrznych łączonych na wcisk fi 200 w wykopie umocnionym - korek</t>
  </si>
  <si>
    <t xml:space="preserve">KNNR N004-13-21-03-10 </t>
  </si>
  <si>
    <t>KOLEKTOR KANALIZACJI SANITARNEJ P-S14, S11-S23, S16-S16.1, S18-S18.1, S18-S18.2</t>
  </si>
  <si>
    <t>Montaż trójnika PVC kanalizacyjne zewnęrzne łączone na wcisk fi 200/160 w wykopie umocnionym</t>
  </si>
  <si>
    <t xml:space="preserve">KNNR N004-13-22-03-11 </t>
  </si>
  <si>
    <t>KOLEKTOR KANALIZACJI SANITARNEJ S7-S22</t>
  </si>
  <si>
    <t>KOLEKTOR KANALIZACJI SANITARNEJ P-S20</t>
  </si>
  <si>
    <t>KOLEKTOR KANALIZACJI SANITARNEJ P-S13</t>
  </si>
  <si>
    <t>Kanalizacja sanitarna w rejonie Huby Moraskie - 5-05-15-115-1</t>
  </si>
  <si>
    <t>Budowa sieci i przyłączy kanalizacji sanitarnej wraz rurociągiem tłocznym i przepompownią ścieków</t>
  </si>
  <si>
    <t>540-00-002 :  KOSZTORYS</t>
  </si>
  <si>
    <t>Próba szczelności i wytrzymałości przyłącza domowego</t>
  </si>
  <si>
    <t xml:space="preserve">WKNR W219-02-20-02-00 </t>
  </si>
  <si>
    <t>Montaż aparatury kontrolno-pomiarowej do prób przyłączy</t>
  </si>
  <si>
    <t xml:space="preserve">WKNR W219-02-20-01-00 </t>
  </si>
  <si>
    <t xml:space="preserve">Oznakowanie trasy gazociągu ułożonego w ziemi przewodem lokalizacyjnym </t>
  </si>
  <si>
    <t xml:space="preserve">WKNR W219-01-02-01-00 </t>
  </si>
  <si>
    <t>Oznakowanie trasy gazociągu ułożonego w ziemi taśmą ostrzegawczą z tworzywa</t>
  </si>
  <si>
    <t>Przyłącze domowe gazociągu fi 25x3/4" z zaworem głównym i szafką gazową</t>
  </si>
  <si>
    <t xml:space="preserve">KNR  219-02-15-01-00 </t>
  </si>
  <si>
    <t>Montaż kolana 90° elektrooporowego PE fi 25</t>
  </si>
  <si>
    <t xml:space="preserve">KNR  219-00-11-02-02 </t>
  </si>
  <si>
    <t>Montaż mufy elektrooporowej przelotowej z PE fi 25</t>
  </si>
  <si>
    <t xml:space="preserve">WKNR W219-03-03-02-10 </t>
  </si>
  <si>
    <t>Rurociąg gazowy z rur w zwojach PE100RC SDR-11 fi 25</t>
  </si>
  <si>
    <t xml:space="preserve">WKNR W219-03-01-02-00 </t>
  </si>
  <si>
    <t>Montaż zacisku mechanicznego na rurociągu fi 25</t>
  </si>
  <si>
    <t>Demontaż szafki gazowej</t>
  </si>
  <si>
    <t xml:space="preserve">KNR  402-03-14-07-00 </t>
  </si>
  <si>
    <t>Zasypanie wykopu pionowego o głęb do 1,5 m z zagęszczeniem w gruncie kat 3-4</t>
  </si>
  <si>
    <t xml:space="preserve">KNNR N001-03-18-02-00 </t>
  </si>
  <si>
    <t>Roboty ziemne z hałd ładowarkami kołowymi 1,25 m3w gruncie kategorii 1-2 z transportem urobku wywrotkami 5 MG - załadunek piasku do podsypki, obsypki</t>
  </si>
  <si>
    <t xml:space="preserve">KNNR N001-02-21-01-00 </t>
  </si>
  <si>
    <t>Obsypka rurociągu piaskiem z dowozem w wykopie umocnionym suchym</t>
  </si>
  <si>
    <t>Podłoże z piasku grub 10 cm w wykopie suchym</t>
  </si>
  <si>
    <t xml:space="preserve">KNR  228-05-01-04-05 </t>
  </si>
  <si>
    <t xml:space="preserve">KNNR N001-02-08-02-00 </t>
  </si>
  <si>
    <t>Wykop ręczny z załadunkiem ręcznym i transportem wywrotką 5 Mg do 1 km w gruncie kat 3 o normalnej wilgotności</t>
  </si>
  <si>
    <t>Nawierzchnia z z destruktu/kruszywa warstwa dolna grub 15 cm szer 2,5 m</t>
  </si>
  <si>
    <t xml:space="preserve"> N006-02-04-02-10 </t>
  </si>
  <si>
    <t xml:space="preserve">KNR  404-11-03-04-00 </t>
  </si>
  <si>
    <t>Załadunek gruzu koparko-ładowarką przy 3 samochodach wywrotkach na zmianę roboczą</t>
  </si>
  <si>
    <t xml:space="preserve">KNR  404-11-03-01-00 </t>
  </si>
  <si>
    <t>Mechaniczne rozebranie nawierzchni z destruktu/kruszywa o grub 15 cm</t>
  </si>
  <si>
    <t xml:space="preserve">KNR  231-08-02-07-00 </t>
  </si>
  <si>
    <t>ROZBIÓRKA NAWIERZCHNI</t>
  </si>
  <si>
    <t>PRZYŁĄCZA - HODOWLANA 30</t>
  </si>
  <si>
    <t>PRZYŁĄCZA - HODOWLANA 28</t>
  </si>
  <si>
    <t>PRZEBUDOWA PRZYŁĄCZY GAZOWYCH</t>
  </si>
  <si>
    <t>528-00-001 :  KOSZTORYS</t>
  </si>
  <si>
    <t>Kanalizacja deszczowa</t>
  </si>
  <si>
    <t>Budowa oświetlenia ulicznego</t>
  </si>
  <si>
    <t>Przebudowa sieci elektroenergetycznych</t>
  </si>
  <si>
    <t>Przebudowa przyłączy gazowych</t>
  </si>
  <si>
    <t>NETTO pozycja 9 zakres AQUANET</t>
  </si>
  <si>
    <t xml:space="preserve">RAZEM (MP + AQ)  BEZ  VAT-u (netto) </t>
  </si>
  <si>
    <t>NETTO pozycje 1-8 zakres MIASTO POZNAŃ</t>
  </si>
  <si>
    <t>Roboty ziemne koparką podsiębierną 0,60 m3 w gruncie kat 3-4 o normalnej wilgotności z załadunkiem - 80% mechanicznie</t>
  </si>
  <si>
    <t>Wykop ręczny z załadunkiem ręcznym w gruncie kat 3 o normalnej wilgotności - 20% ręcznie</t>
  </si>
  <si>
    <t>Transport urobku na składowisko Wykonawcy wraz z utylizacją</t>
  </si>
  <si>
    <t>Roboty ziemne koparką podsiębierną 0,60 m3 w gruncie kat 3-4 o normalnej wilgotności - 90% mechanicznie</t>
  </si>
  <si>
    <t>Roboty ziemne koparką podsiębierną 0,60 m3 w gruncie kat 3-4 o normalnej wilgotności z załadunkiem - 90% mechanicznie</t>
  </si>
  <si>
    <t>Wykop ręczny z załadunkiem ręcznym w gruncie kat 3 o normalnej wilgotności - 10% ręcznie</t>
  </si>
  <si>
    <t>Pogłębienie ręczne rowów melioracyjnych szer do 2,5 m w gruncie kategorii 3 wraz załadunkiem i transportem na składowisko Wykonawcy i utylizacja</t>
  </si>
  <si>
    <t xml:space="preserve">Transport urobku na składowisko Wykonawcy wraz z utylizacją </t>
  </si>
  <si>
    <t>Transport gruzu samochodem wywrotką na składowisko Wykonawcy wraz z utylizacją</t>
  </si>
  <si>
    <t>Wykop ręczny z załadunkiem ręcznym w gruncie kat 3 o normalnej wilgotności</t>
  </si>
  <si>
    <t>KONSERWACJA ROWU WA-7-1-1 I WA 7-1-1A</t>
  </si>
  <si>
    <t>Prace konserwacyjne dla rowów</t>
  </si>
  <si>
    <t>Mechaniczne karczowanie krzaków i krzewów typu twardego</t>
  </si>
  <si>
    <t>Mechaniczne karczowanie krzaków i krzewów typu miękkiego</t>
  </si>
  <si>
    <t>Ręczne wykoszenie porostów gęstych, miękkich ze skarp z transportem</t>
  </si>
  <si>
    <t>550*0,6+550*2*1,4</t>
  </si>
  <si>
    <t>Ręczne wykoszenie porostów gęstych z dna cieku z transportem</t>
  </si>
  <si>
    <t>550*0,6</t>
  </si>
  <si>
    <t>Wywożenie krzaków i porostów na odległośc do 2 km</t>
  </si>
  <si>
    <t>Odmulenie dna rowów wraz z wywozem namułu.</t>
  </si>
  <si>
    <t>Mechaniczne odmulanie cieku szer do 0,6m grub namułu do 0,30 m</t>
  </si>
  <si>
    <t>420</t>
  </si>
  <si>
    <t>Mechaniczne odmulanie cieku szer do 0,6m grub namułu 0,40 m</t>
  </si>
  <si>
    <t>Oczyszczenie przepustu rurowego do dn 0,5 m namuł głęb 1/3</t>
  </si>
  <si>
    <t>Wywożenie urobku przy odmulaniu na odległość do 2km</t>
  </si>
  <si>
    <t>420*0,3*0,6</t>
  </si>
  <si>
    <t>135*0,40*0,6</t>
  </si>
  <si>
    <t>Plantowanie skarp i dna rowu przy robotach wodno-melioracyjnych w gruncie kat 3-plantowanie skarp i dna po odbudowie rowu Wa-7-1-1a</t>
  </si>
  <si>
    <t>58,5*1,4*2+58,5*0,6</t>
  </si>
  <si>
    <t>Odmulenie dna rowów wraz z wywozem namułu</t>
  </si>
  <si>
    <t>Odbudowa odcinka rowu Wa-7-7-1a wraz z umocnieniami przy wylocie z kanalizacji</t>
  </si>
  <si>
    <t>Podłoże pod kanały i obiekty z piasku grub 10 cm-podsypka piaskowa dla ułożenia płyt typu krata na skarpach i w dnie cieku</t>
  </si>
  <si>
    <t>(2+06)*5+2,4</t>
  </si>
  <si>
    <t>Umocnienie wylotu poza zakresem płyt ażurowych , kostką betonową lub kamieniem polnym spoinowanym</t>
  </si>
  <si>
    <t>Ubezpieczenia płytami ażurowymi KRATA o wym 60x40x8cm</t>
  </si>
  <si>
    <t>42,4</t>
  </si>
  <si>
    <t>Krawężnik betonowy 15x30x100cm na podsypce cementowo-piaskowej jako opornik dla płyt krata na skarpach</t>
  </si>
  <si>
    <t>Opaska z kiszek faszynowych obustronnie  fi 15+15 cm z lądu</t>
  </si>
  <si>
    <t>Wykonanie palisady z kołków fi 7-9 cm głębokości 1,2 m w dnie i na skarpach cieku jako opornik dla płyt ażurowych</t>
  </si>
  <si>
    <t>1+0,6+1</t>
  </si>
  <si>
    <t>Ogółem kosztorys</t>
  </si>
  <si>
    <t>Wywóz urobku na składowisko Wykonawcy wraz z utylizacją</t>
  </si>
  <si>
    <t>Roboty ziemne koparką podsiębierną 0,60 m3 w gruncie kat 3-4 o normalnej wilgotności  - 90% mechanicznie</t>
  </si>
  <si>
    <t>Roboty ziemne koparką podsiębierną 0,60 m3 w gruncie kat 3-4 o normalnej wilgotności - 70% mechanicznie</t>
  </si>
  <si>
    <t>Wykop ręczny z załadunkiem ręcznym w gruncie kat 3 o normalnej wilgotności - 30% ręcznie</t>
  </si>
  <si>
    <t>Wywóz urobku na składowisko Wykonawcy wraz utylizacją</t>
  </si>
  <si>
    <t>Konserwacja rowu melioracyjnego</t>
  </si>
  <si>
    <t>Realizacji podlega sam korpus przepompowni, aby w przyszłości wstawić do niego samą przepompownię. W związku z powyższym, Wykonawca w zakresie budowy przepompowni, nie musi uwzględniać jej wyposażenia technologicznego, orurowania, automatyki oraz rozdzielni sterowniczej.</t>
  </si>
  <si>
    <t>Budowa ul. Hodowlanej w Poznaniu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</si>
</sst>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0.000"/>
    <numFmt numFmtId="166" formatCode="0\."/>
    <numFmt numFmtId="167" formatCode="#\ ###\ ###\ ##0.00####"/>
  </numFmts>
  <fonts count="6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color indexed="8"/>
      <name val="Arial"/>
      <family val="2"/>
    </font>
    <font>
      <sz val="8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8"/>
      <name val="Tahoma"/>
      <family val="2"/>
      <charset val="238"/>
    </font>
    <font>
      <sz val="8"/>
      <name val="Arial"/>
      <family val="2"/>
    </font>
    <font>
      <sz val="8"/>
      <name val="Tahoma"/>
      <family val="2"/>
      <charset val="238"/>
    </font>
    <font>
      <sz val="8"/>
      <name val="Arial"/>
      <family val="2"/>
      <charset val="238"/>
    </font>
    <font>
      <sz val="9"/>
      <color rgb="FF00000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b/>
      <sz val="10"/>
      <name val="Tahoma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i/>
      <u/>
      <sz val="11"/>
      <name val="Arial"/>
      <family val="2"/>
      <charset val="238"/>
    </font>
    <font>
      <i/>
      <u/>
      <sz val="11"/>
      <name val="Arial"/>
      <family val="2"/>
      <charset val="238"/>
    </font>
    <font>
      <i/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</font>
    <font>
      <sz val="8"/>
      <color indexed="8"/>
      <name val="Tahoma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Tahoma"/>
      <family val="2"/>
      <charset val="238"/>
    </font>
    <font>
      <sz val="12"/>
      <color indexed="8"/>
      <name val="Tahoma"/>
      <family val="2"/>
      <charset val="238"/>
    </font>
    <font>
      <sz val="18"/>
      <color indexed="8"/>
      <name val="Arial"/>
      <family val="2"/>
    </font>
    <font>
      <sz val="11"/>
      <name val="Calibri"/>
      <family val="2"/>
      <charset val="238"/>
    </font>
    <font>
      <b/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i/>
      <sz val="8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238"/>
    </font>
    <font>
      <b/>
      <sz val="10"/>
      <name val="Calibri"/>
      <family val="2"/>
      <charset val="238"/>
    </font>
    <font>
      <i/>
      <sz val="8"/>
      <name val="Calibri"/>
      <family val="2"/>
      <charset val="238"/>
    </font>
    <font>
      <sz val="9"/>
      <name val="Calibri"/>
      <family val="2"/>
      <charset val="238"/>
    </font>
    <font>
      <sz val="8"/>
      <name val="Calibri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10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23"/>
      <name val="Calibri"/>
      <family val="2"/>
    </font>
    <font>
      <i/>
      <sz val="9"/>
      <color indexed="8"/>
      <name val="Calibri"/>
      <family val="2"/>
      <charset val="238"/>
    </font>
    <font>
      <b/>
      <i/>
      <u/>
      <sz val="1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9"/>
      <color rgb="FFFF0000"/>
      <name val="Arial"/>
      <family val="2"/>
      <charset val="238"/>
    </font>
    <font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11" fillId="0" borderId="0"/>
    <xf numFmtId="0" fontId="18" fillId="0" borderId="0"/>
    <xf numFmtId="0" fontId="19" fillId="0" borderId="0"/>
    <xf numFmtId="0" fontId="19" fillId="0" borderId="0"/>
  </cellStyleXfs>
  <cellXfs count="413">
    <xf numFmtId="0" fontId="0" fillId="0" borderId="0" xfId="0"/>
    <xf numFmtId="0" fontId="19" fillId="0" borderId="0" xfId="8" applyFont="1" applyAlignment="1">
      <alignment vertical="center"/>
    </xf>
    <xf numFmtId="2" fontId="19" fillId="0" borderId="0" xfId="8" applyNumberFormat="1" applyFont="1" applyAlignment="1">
      <alignment horizontal="right" vertical="center"/>
    </xf>
    <xf numFmtId="165" fontId="20" fillId="0" borderId="0" xfId="8" applyNumberFormat="1" applyFont="1" applyAlignment="1">
      <alignment horizontal="right" vertical="center"/>
    </xf>
    <xf numFmtId="0" fontId="20" fillId="0" borderId="0" xfId="8" applyFont="1" applyAlignment="1">
      <alignment horizontal="right" vertical="center"/>
    </xf>
    <xf numFmtId="0" fontId="19" fillId="0" borderId="0" xfId="8" applyFont="1" applyAlignment="1">
      <alignment horizontal="left" vertical="center"/>
    </xf>
    <xf numFmtId="0" fontId="19" fillId="0" borderId="0" xfId="8" applyFont="1" applyAlignment="1">
      <alignment horizontal="right" vertical="center"/>
    </xf>
    <xf numFmtId="2" fontId="20" fillId="0" borderId="0" xfId="8" applyNumberFormat="1" applyFont="1" applyAlignment="1">
      <alignment horizontal="right" vertical="center" wrapText="1"/>
    </xf>
    <xf numFmtId="165" fontId="20" fillId="0" borderId="0" xfId="8" applyNumberFormat="1" applyFont="1" applyAlignment="1">
      <alignment horizontal="right" vertical="center" wrapText="1"/>
    </xf>
    <xf numFmtId="0" fontId="20" fillId="0" borderId="0" xfId="8" applyFont="1" applyAlignment="1">
      <alignment horizontal="right" vertical="center" wrapText="1"/>
    </xf>
    <xf numFmtId="0" fontId="20" fillId="0" borderId="0" xfId="8" applyFont="1" applyAlignment="1">
      <alignment horizontal="left" vertical="center" wrapText="1"/>
    </xf>
    <xf numFmtId="0" fontId="20" fillId="0" borderId="0" xfId="8" applyFont="1" applyAlignment="1">
      <alignment vertical="center" wrapText="1"/>
    </xf>
    <xf numFmtId="49" fontId="20" fillId="0" borderId="0" xfId="8" applyNumberFormat="1" applyFont="1" applyAlignment="1">
      <alignment horizontal="left" vertical="center" wrapText="1"/>
    </xf>
    <xf numFmtId="0" fontId="20" fillId="0" borderId="0" xfId="8" applyFont="1" applyAlignment="1">
      <alignment wrapText="1"/>
    </xf>
    <xf numFmtId="2" fontId="22" fillId="0" borderId="34" xfId="8" applyNumberFormat="1" applyFont="1" applyBorder="1" applyAlignment="1">
      <alignment horizontal="right" wrapText="1"/>
    </xf>
    <xf numFmtId="165" fontId="20" fillId="0" borderId="30" xfId="8" applyNumberFormat="1" applyFont="1" applyBorder="1" applyAlignment="1">
      <alignment horizontal="right"/>
    </xf>
    <xf numFmtId="0" fontId="20" fillId="0" borderId="31" xfId="8" applyFont="1" applyBorder="1" applyAlignment="1">
      <alignment horizontal="right" wrapText="1"/>
    </xf>
    <xf numFmtId="0" fontId="23" fillId="0" borderId="31" xfId="8" applyFont="1" applyBorder="1" applyAlignment="1">
      <alignment horizontal="left" vertical="top"/>
    </xf>
    <xf numFmtId="0" fontId="20" fillId="0" borderId="31" xfId="8" applyFont="1" applyBorder="1" applyAlignment="1">
      <alignment horizontal="left" vertical="center" wrapText="1"/>
    </xf>
    <xf numFmtId="0" fontId="24" fillId="0" borderId="35" xfId="8" applyFont="1" applyBorder="1" applyAlignment="1">
      <alignment horizontal="right" vertical="center"/>
    </xf>
    <xf numFmtId="2" fontId="20" fillId="0" borderId="8" xfId="8" applyNumberFormat="1" applyFont="1" applyBorder="1" applyAlignment="1">
      <alignment horizontal="right" vertical="top" wrapText="1"/>
    </xf>
    <xf numFmtId="165" fontId="20" fillId="0" borderId="37" xfId="9" applyNumberFormat="1" applyFont="1" applyBorder="1" applyAlignment="1">
      <alignment horizontal="right"/>
    </xf>
    <xf numFmtId="0" fontId="20" fillId="0" borderId="37" xfId="9" applyFont="1" applyBorder="1" applyAlignment="1">
      <alignment horizontal="center"/>
    </xf>
    <xf numFmtId="0" fontId="20" fillId="0" borderId="37" xfId="9" applyFont="1" applyBorder="1" applyAlignment="1">
      <alignment wrapText="1"/>
    </xf>
    <xf numFmtId="0" fontId="20" fillId="0" borderId="38" xfId="9" applyFont="1" applyBorder="1" applyAlignment="1">
      <alignment horizontal="center" vertical="center"/>
    </xf>
    <xf numFmtId="0" fontId="24" fillId="0" borderId="26" xfId="8" applyFont="1" applyBorder="1" applyAlignment="1">
      <alignment horizontal="right" vertical="center"/>
    </xf>
    <xf numFmtId="2" fontId="20" fillId="0" borderId="11" xfId="8" applyNumberFormat="1" applyFont="1" applyBorder="1" applyAlignment="1">
      <alignment horizontal="right" vertical="top" wrapText="1"/>
    </xf>
    <xf numFmtId="0" fontId="20" fillId="0" borderId="11" xfId="9" applyFont="1" applyBorder="1" applyAlignment="1">
      <alignment horizontal="center" vertical="center"/>
    </xf>
    <xf numFmtId="0" fontId="20" fillId="0" borderId="39" xfId="9" applyFont="1" applyBorder="1" applyAlignment="1">
      <alignment horizontal="center" vertical="center"/>
    </xf>
    <xf numFmtId="2" fontId="20" fillId="0" borderId="28" xfId="8" applyNumberFormat="1" applyFont="1" applyBorder="1" applyAlignment="1">
      <alignment horizontal="right" vertical="top" wrapText="1"/>
    </xf>
    <xf numFmtId="165" fontId="20" fillId="0" borderId="11" xfId="9" applyNumberFormat="1" applyFont="1" applyBorder="1" applyAlignment="1">
      <alignment horizontal="right"/>
    </xf>
    <xf numFmtId="0" fontId="20" fillId="0" borderId="11" xfId="9" applyFont="1" applyBorder="1" applyAlignment="1">
      <alignment horizontal="center"/>
    </xf>
    <xf numFmtId="0" fontId="20" fillId="0" borderId="11" xfId="9" applyFont="1" applyBorder="1" applyAlignment="1">
      <alignment wrapText="1"/>
    </xf>
    <xf numFmtId="2" fontId="24" fillId="0" borderId="41" xfId="8" applyNumberFormat="1" applyFont="1" applyBorder="1" applyAlignment="1">
      <alignment horizontal="right"/>
    </xf>
    <xf numFmtId="165" fontId="24" fillId="0" borderId="41" xfId="8" applyNumberFormat="1" applyFont="1" applyBorder="1" applyAlignment="1">
      <alignment horizontal="right"/>
    </xf>
    <xf numFmtId="0" fontId="24" fillId="0" borderId="41" xfId="8" applyFont="1" applyBorder="1" applyAlignment="1">
      <alignment horizontal="right"/>
    </xf>
    <xf numFmtId="0" fontId="22" fillId="0" borderId="41" xfId="8" applyFont="1" applyBorder="1" applyAlignment="1">
      <alignment horizontal="left" vertical="top"/>
    </xf>
    <xf numFmtId="0" fontId="22" fillId="0" borderId="41" xfId="8" applyFont="1" applyBorder="1" applyAlignment="1">
      <alignment horizontal="left" vertical="center"/>
    </xf>
    <xf numFmtId="0" fontId="22" fillId="0" borderId="42" xfId="8" applyFont="1" applyBorder="1" applyAlignment="1">
      <alignment horizontal="right" vertical="top"/>
    </xf>
    <xf numFmtId="0" fontId="20" fillId="0" borderId="43" xfId="8" applyFont="1" applyBorder="1" applyAlignment="1">
      <alignment wrapText="1"/>
    </xf>
    <xf numFmtId="2" fontId="22" fillId="0" borderId="34" xfId="8" applyNumberFormat="1" applyFont="1" applyBorder="1" applyAlignment="1">
      <alignment horizontal="right" vertical="center" wrapText="1"/>
    </xf>
    <xf numFmtId="165" fontId="20" fillId="0" borderId="30" xfId="8" applyNumberFormat="1" applyFont="1" applyBorder="1" applyAlignment="1">
      <alignment horizontal="right" vertical="center"/>
    </xf>
    <xf numFmtId="0" fontId="20" fillId="0" borderId="31" xfId="8" applyFont="1" applyBorder="1" applyAlignment="1">
      <alignment horizontal="right" vertical="center" wrapText="1"/>
    </xf>
    <xf numFmtId="0" fontId="23" fillId="0" borderId="31" xfId="8" applyFont="1" applyBorder="1" applyAlignment="1">
      <alignment horizontal="left" vertical="center"/>
    </xf>
    <xf numFmtId="2" fontId="20" fillId="0" borderId="23" xfId="8" applyNumberFormat="1" applyFont="1" applyBorder="1" applyAlignment="1">
      <alignment horizontal="right" vertical="center" wrapText="1"/>
    </xf>
    <xf numFmtId="165" fontId="20" fillId="0" borderId="23" xfId="8" applyNumberFormat="1" applyFont="1" applyBorder="1" applyAlignment="1">
      <alignment horizontal="right" vertical="center"/>
    </xf>
    <xf numFmtId="0" fontId="20" fillId="0" borderId="23" xfId="8" applyFont="1" applyBorder="1" applyAlignment="1">
      <alignment horizontal="right" vertical="center" wrapText="1"/>
    </xf>
    <xf numFmtId="0" fontId="20" fillId="0" borderId="23" xfId="8" applyFont="1" applyBorder="1" applyAlignment="1">
      <alignment horizontal="left" vertical="center" wrapText="1"/>
    </xf>
    <xf numFmtId="0" fontId="24" fillId="0" borderId="24" xfId="8" applyFont="1" applyBorder="1" applyAlignment="1">
      <alignment horizontal="right" vertical="center"/>
    </xf>
    <xf numFmtId="2" fontId="20" fillId="0" borderId="11" xfId="8" applyNumberFormat="1" applyFont="1" applyBorder="1" applyAlignment="1">
      <alignment horizontal="right" vertical="center" wrapText="1"/>
    </xf>
    <xf numFmtId="165" fontId="20" fillId="0" borderId="11" xfId="8" applyNumberFormat="1" applyFont="1" applyBorder="1" applyAlignment="1">
      <alignment horizontal="right" vertical="center"/>
    </xf>
    <xf numFmtId="0" fontId="20" fillId="0" borderId="11" xfId="8" applyFont="1" applyBorder="1" applyAlignment="1">
      <alignment horizontal="right" vertical="center" wrapText="1"/>
    </xf>
    <xf numFmtId="0" fontId="20" fillId="0" borderId="11" xfId="8" applyFont="1" applyBorder="1" applyAlignment="1">
      <alignment horizontal="left" vertical="center" wrapText="1"/>
    </xf>
    <xf numFmtId="2" fontId="20" fillId="0" borderId="28" xfId="8" applyNumberFormat="1" applyFont="1" applyBorder="1" applyAlignment="1">
      <alignment horizontal="right" vertical="center" wrapText="1"/>
    </xf>
    <xf numFmtId="165" fontId="20" fillId="0" borderId="28" xfId="8" applyNumberFormat="1" applyFont="1" applyBorder="1" applyAlignment="1">
      <alignment horizontal="right" vertical="center"/>
    </xf>
    <xf numFmtId="0" fontId="20" fillId="0" borderId="28" xfId="8" applyFont="1" applyBorder="1" applyAlignment="1">
      <alignment horizontal="right" vertical="center" wrapText="1"/>
    </xf>
    <xf numFmtId="0" fontId="20" fillId="0" borderId="28" xfId="8" applyFont="1" applyBorder="1" applyAlignment="1">
      <alignment horizontal="left" vertical="center" wrapText="1"/>
    </xf>
    <xf numFmtId="0" fontId="24" fillId="0" borderId="29" xfId="8" applyFont="1" applyBorder="1" applyAlignment="1">
      <alignment horizontal="right" vertical="center"/>
    </xf>
    <xf numFmtId="2" fontId="24" fillId="0" borderId="41" xfId="8" applyNumberFormat="1" applyFont="1" applyBorder="1" applyAlignment="1">
      <alignment horizontal="right" vertical="center"/>
    </xf>
    <xf numFmtId="165" fontId="24" fillId="0" borderId="41" xfId="8" applyNumberFormat="1" applyFont="1" applyBorder="1" applyAlignment="1">
      <alignment horizontal="right" vertical="center"/>
    </xf>
    <xf numFmtId="0" fontId="24" fillId="0" borderId="41" xfId="8" applyFont="1" applyBorder="1" applyAlignment="1">
      <alignment horizontal="right" vertical="center"/>
    </xf>
    <xf numFmtId="0" fontId="22" fillId="0" borderId="42" xfId="8" applyFont="1" applyBorder="1" applyAlignment="1">
      <alignment horizontal="right" vertical="center"/>
    </xf>
    <xf numFmtId="0" fontId="20" fillId="0" borderId="43" xfId="8" applyFont="1" applyBorder="1" applyAlignment="1">
      <alignment vertical="center" wrapText="1"/>
    </xf>
    <xf numFmtId="2" fontId="22" fillId="0" borderId="44" xfId="8" applyNumberFormat="1" applyFont="1" applyBorder="1" applyAlignment="1">
      <alignment horizontal="right" vertical="center" wrapText="1"/>
    </xf>
    <xf numFmtId="165" fontId="20" fillId="0" borderId="31" xfId="8" applyNumberFormat="1" applyFont="1" applyBorder="1" applyAlignment="1">
      <alignment horizontal="right" vertical="center"/>
    </xf>
    <xf numFmtId="2" fontId="20" fillId="0" borderId="0" xfId="8" applyNumberFormat="1" applyFont="1" applyAlignment="1">
      <alignment vertical="center" wrapText="1"/>
    </xf>
    <xf numFmtId="2" fontId="20" fillId="0" borderId="41" xfId="8" applyNumberFormat="1" applyFont="1" applyBorder="1" applyAlignment="1">
      <alignment horizontal="right" vertical="center" wrapText="1"/>
    </xf>
    <xf numFmtId="165" fontId="20" fillId="0" borderId="8" xfId="8" applyNumberFormat="1" applyFont="1" applyBorder="1" applyAlignment="1">
      <alignment horizontal="right" vertical="center"/>
    </xf>
    <xf numFmtId="0" fontId="20" fillId="0" borderId="8" xfId="8" applyFont="1" applyBorder="1" applyAlignment="1">
      <alignment horizontal="right" vertical="center" wrapText="1"/>
    </xf>
    <xf numFmtId="0" fontId="20" fillId="0" borderId="8" xfId="8" applyFont="1" applyBorder="1" applyAlignment="1">
      <alignment horizontal="left" vertical="center" wrapText="1"/>
    </xf>
    <xf numFmtId="0" fontId="26" fillId="0" borderId="0" xfId="8" applyFont="1" applyAlignment="1">
      <alignment vertical="center" wrapText="1"/>
    </xf>
    <xf numFmtId="2" fontId="24" fillId="0" borderId="19" xfId="8" applyNumberFormat="1" applyFont="1" applyBorder="1" applyAlignment="1">
      <alignment horizontal="right" vertical="center"/>
    </xf>
    <xf numFmtId="2" fontId="24" fillId="0" borderId="20" xfId="8" applyNumberFormat="1" applyFont="1" applyBorder="1" applyAlignment="1">
      <alignment horizontal="right" vertical="center"/>
    </xf>
    <xf numFmtId="165" fontId="24" fillId="0" borderId="20" xfId="8" applyNumberFormat="1" applyFont="1" applyBorder="1" applyAlignment="1">
      <alignment horizontal="right" vertical="center"/>
    </xf>
    <xf numFmtId="0" fontId="24" fillId="0" borderId="20" xfId="8" applyFont="1" applyBorder="1" applyAlignment="1">
      <alignment horizontal="right" vertical="center"/>
    </xf>
    <xf numFmtId="0" fontId="22" fillId="0" borderId="20" xfId="8" applyFont="1" applyBorder="1" applyAlignment="1">
      <alignment horizontal="left" vertical="center"/>
    </xf>
    <xf numFmtId="0" fontId="22" fillId="0" borderId="21" xfId="8" applyFont="1" applyBorder="1" applyAlignment="1">
      <alignment horizontal="right" vertical="center"/>
    </xf>
    <xf numFmtId="165" fontId="20" fillId="0" borderId="37" xfId="8" applyNumberFormat="1" applyFont="1" applyBorder="1" applyAlignment="1">
      <alignment horizontal="right" vertical="center"/>
    </xf>
    <xf numFmtId="0" fontId="26" fillId="0" borderId="0" xfId="8" applyFont="1" applyAlignment="1">
      <alignment horizontal="justify" vertical="center"/>
    </xf>
    <xf numFmtId="0" fontId="23" fillId="0" borderId="31" xfId="8" applyFont="1" applyBorder="1" applyAlignment="1">
      <alignment horizontal="left" vertical="center" wrapText="1"/>
    </xf>
    <xf numFmtId="0" fontId="22" fillId="0" borderId="20" xfId="8" applyFont="1" applyBorder="1" applyAlignment="1">
      <alignment horizontal="left" vertical="center" wrapText="1"/>
    </xf>
    <xf numFmtId="2" fontId="20" fillId="0" borderId="39" xfId="8" applyNumberFormat="1" applyFont="1" applyBorder="1" applyAlignment="1">
      <alignment horizontal="right" vertical="center" wrapText="1"/>
    </xf>
    <xf numFmtId="0" fontId="20" fillId="0" borderId="37" xfId="8" applyFont="1" applyBorder="1" applyAlignment="1">
      <alignment horizontal="right" vertical="center" wrapText="1"/>
    </xf>
    <xf numFmtId="0" fontId="20" fillId="0" borderId="46" xfId="8" applyFont="1" applyBorder="1" applyAlignment="1">
      <alignment horizontal="left" vertical="center" wrapText="1"/>
    </xf>
    <xf numFmtId="0" fontId="24" fillId="0" borderId="47" xfId="8" applyFont="1" applyBorder="1" applyAlignment="1">
      <alignment horizontal="right" vertical="center"/>
    </xf>
    <xf numFmtId="2" fontId="20" fillId="0" borderId="48" xfId="8" applyNumberFormat="1" applyFont="1" applyBorder="1" applyAlignment="1">
      <alignment horizontal="right" vertical="center" wrapText="1"/>
    </xf>
    <xf numFmtId="2" fontId="20" fillId="0" borderId="49" xfId="8" applyNumberFormat="1" applyFont="1" applyBorder="1" applyAlignment="1">
      <alignment horizontal="right" vertical="center" wrapText="1"/>
    </xf>
    <xf numFmtId="165" fontId="19" fillId="0" borderId="0" xfId="8" applyNumberFormat="1" applyFont="1" applyAlignment="1">
      <alignment vertical="center"/>
    </xf>
    <xf numFmtId="0" fontId="20" fillId="0" borderId="8" xfId="8" applyFont="1" applyBorder="1" applyAlignment="1">
      <alignment horizontal="right" vertical="center"/>
    </xf>
    <xf numFmtId="2" fontId="20" fillId="0" borderId="11" xfId="8" applyNumberFormat="1" applyFont="1" applyBorder="1" applyAlignment="1">
      <alignment horizontal="right" vertical="center"/>
    </xf>
    <xf numFmtId="0" fontId="20" fillId="0" borderId="11" xfId="8" applyFont="1" applyBorder="1" applyAlignment="1">
      <alignment horizontal="right" vertical="center"/>
    </xf>
    <xf numFmtId="2" fontId="20" fillId="0" borderId="50" xfId="8" applyNumberFormat="1" applyFont="1" applyBorder="1" applyAlignment="1">
      <alignment horizontal="right" vertical="center"/>
    </xf>
    <xf numFmtId="0" fontId="20" fillId="0" borderId="51" xfId="8" applyFont="1" applyBorder="1" applyAlignment="1">
      <alignment horizontal="right" vertical="center"/>
    </xf>
    <xf numFmtId="0" fontId="27" fillId="0" borderId="0" xfId="8" applyFont="1" applyAlignment="1">
      <alignment vertical="center"/>
    </xf>
    <xf numFmtId="2" fontId="20" fillId="0" borderId="52" xfId="8" applyNumberFormat="1" applyFont="1" applyBorder="1" applyAlignment="1">
      <alignment horizontal="right" vertical="center" wrapText="1"/>
    </xf>
    <xf numFmtId="0" fontId="20" fillId="0" borderId="8" xfId="8" applyFont="1" applyBorder="1" applyAlignment="1">
      <alignment horizontal="left" vertical="center"/>
    </xf>
    <xf numFmtId="0" fontId="26" fillId="0" borderId="11" xfId="8" applyFont="1" applyBorder="1" applyAlignment="1">
      <alignment horizontal="left" vertical="center" wrapText="1"/>
    </xf>
    <xf numFmtId="0" fontId="28" fillId="0" borderId="53" xfId="8" applyFont="1" applyBorder="1" applyAlignment="1">
      <alignment horizontal="left" vertical="center" wrapText="1"/>
    </xf>
    <xf numFmtId="0" fontId="28" fillId="0" borderId="54" xfId="8" applyFont="1" applyBorder="1" applyAlignment="1">
      <alignment horizontal="left" vertical="center"/>
    </xf>
    <xf numFmtId="0" fontId="28" fillId="0" borderId="55" xfId="8" applyFont="1" applyBorder="1" applyAlignment="1">
      <alignment horizontal="left" vertical="center" wrapText="1"/>
    </xf>
    <xf numFmtId="0" fontId="28" fillId="0" borderId="56" xfId="8" applyFont="1" applyBorder="1" applyAlignment="1">
      <alignment horizontal="left" vertical="center"/>
    </xf>
    <xf numFmtId="0" fontId="28" fillId="0" borderId="57" xfId="8" applyFont="1" applyBorder="1" applyAlignment="1">
      <alignment horizontal="left" vertical="center" wrapText="1"/>
    </xf>
    <xf numFmtId="0" fontId="28" fillId="0" borderId="58" xfId="8" applyFont="1" applyBorder="1" applyAlignment="1">
      <alignment horizontal="left" vertical="center"/>
    </xf>
    <xf numFmtId="0" fontId="29" fillId="0" borderId="0" xfId="8" applyFont="1" applyAlignment="1">
      <alignment horizontal="left" vertical="center"/>
    </xf>
    <xf numFmtId="44" fontId="20" fillId="0" borderId="25" xfId="2" applyFont="1" applyBorder="1" applyAlignment="1">
      <alignment horizontal="right" vertical="center"/>
    </xf>
    <xf numFmtId="44" fontId="22" fillId="0" borderId="34" xfId="2" applyFont="1" applyBorder="1" applyAlignment="1">
      <alignment horizontal="right" vertical="center"/>
    </xf>
    <xf numFmtId="44" fontId="24" fillId="0" borderId="19" xfId="2" applyFont="1" applyBorder="1" applyAlignment="1">
      <alignment horizontal="right" vertical="center"/>
    </xf>
    <xf numFmtId="44" fontId="20" fillId="0" borderId="27" xfId="2" applyFont="1" applyBorder="1" applyAlignment="1">
      <alignment horizontal="right" vertical="center"/>
    </xf>
    <xf numFmtId="44" fontId="20" fillId="0" borderId="45" xfId="2" applyFont="1" applyBorder="1" applyAlignment="1">
      <alignment horizontal="right" vertical="center"/>
    </xf>
    <xf numFmtId="44" fontId="24" fillId="0" borderId="25" xfId="2" applyFont="1" applyBorder="1" applyAlignment="1">
      <alignment horizontal="right" vertical="center"/>
    </xf>
    <xf numFmtId="44" fontId="24" fillId="0" borderId="40" xfId="2" applyFont="1" applyBorder="1" applyAlignment="1">
      <alignment horizontal="right" vertical="center"/>
    </xf>
    <xf numFmtId="44" fontId="20" fillId="0" borderId="22" xfId="2" applyFont="1" applyBorder="1" applyAlignment="1">
      <alignment horizontal="right" vertical="center"/>
    </xf>
    <xf numFmtId="44" fontId="24" fillId="0" borderId="40" xfId="2" applyFont="1" applyBorder="1" applyAlignment="1">
      <alignment horizontal="right"/>
    </xf>
    <xf numFmtId="44" fontId="20" fillId="0" borderId="36" xfId="2" applyFont="1" applyBorder="1" applyAlignment="1">
      <alignment horizontal="right"/>
    </xf>
    <xf numFmtId="44" fontId="20" fillId="0" borderId="25" xfId="2" applyFont="1" applyBorder="1" applyAlignment="1">
      <alignment horizontal="right" vertical="top"/>
    </xf>
    <xf numFmtId="44" fontId="21" fillId="0" borderId="0" xfId="2" applyFont="1" applyAlignment="1">
      <alignment horizontal="right" vertical="center" wrapText="1"/>
    </xf>
    <xf numFmtId="44" fontId="20" fillId="0" borderId="0" xfId="2" applyFont="1" applyAlignment="1">
      <alignment horizontal="right" vertical="center" wrapText="1"/>
    </xf>
    <xf numFmtId="44" fontId="19" fillId="0" borderId="0" xfId="2" applyFont="1" applyAlignment="1">
      <alignment horizontal="right" vertical="center"/>
    </xf>
    <xf numFmtId="0" fontId="19" fillId="0" borderId="0" xfId="10" applyAlignment="1">
      <alignment vertical="center"/>
    </xf>
    <xf numFmtId="44" fontId="19" fillId="0" borderId="0" xfId="2" applyFont="1" applyAlignment="1">
      <alignment vertical="center"/>
    </xf>
    <xf numFmtId="0" fontId="37" fillId="0" borderId="0" xfId="10" applyFont="1" applyAlignment="1">
      <alignment horizontal="left" vertical="center"/>
    </xf>
    <xf numFmtId="0" fontId="40" fillId="0" borderId="0" xfId="10" applyFont="1" applyAlignment="1">
      <alignment horizontal="center" vertical="center"/>
    </xf>
    <xf numFmtId="44" fontId="40" fillId="0" borderId="0" xfId="2" applyFont="1" applyAlignment="1">
      <alignment horizontal="center" vertical="center"/>
    </xf>
    <xf numFmtId="166" fontId="38" fillId="0" borderId="0" xfId="10" applyNumberFormat="1" applyFont="1" applyAlignment="1">
      <alignment vertical="center"/>
    </xf>
    <xf numFmtId="0" fontId="38" fillId="0" borderId="0" xfId="10" applyFont="1" applyAlignment="1">
      <alignment vertical="center"/>
    </xf>
    <xf numFmtId="0" fontId="38" fillId="0" borderId="0" xfId="10" applyFont="1" applyAlignment="1">
      <alignment vertical="center" wrapText="1"/>
    </xf>
    <xf numFmtId="0" fontId="39" fillId="0" borderId="0" xfId="10" applyFont="1" applyAlignment="1">
      <alignment horizontal="center" vertical="center"/>
    </xf>
    <xf numFmtId="165" fontId="38" fillId="0" borderId="0" xfId="10" applyNumberFormat="1" applyFont="1" applyAlignment="1">
      <alignment vertical="center"/>
    </xf>
    <xf numFmtId="4" fontId="38" fillId="0" borderId="0" xfId="10" applyNumberFormat="1" applyFont="1" applyAlignment="1">
      <alignment vertical="center"/>
    </xf>
    <xf numFmtId="44" fontId="38" fillId="0" borderId="0" xfId="2" applyFont="1" applyAlignment="1">
      <alignment vertical="center"/>
    </xf>
    <xf numFmtId="44" fontId="37" fillId="0" borderId="0" xfId="2" applyFont="1" applyAlignment="1">
      <alignment vertical="center"/>
    </xf>
    <xf numFmtId="0" fontId="19" fillId="0" borderId="0" xfId="10" applyFont="1" applyAlignment="1">
      <alignment vertical="center"/>
    </xf>
    <xf numFmtId="0" fontId="43" fillId="0" borderId="0" xfId="10" applyFont="1" applyAlignment="1">
      <alignment horizontal="left" vertical="center"/>
    </xf>
    <xf numFmtId="0" fontId="44" fillId="0" borderId="0" xfId="10" applyFont="1" applyAlignment="1">
      <alignment horizontal="center" vertical="center"/>
    </xf>
    <xf numFmtId="44" fontId="44" fillId="0" borderId="0" xfId="2" applyFont="1" applyAlignment="1">
      <alignment horizontal="center" vertical="center"/>
    </xf>
    <xf numFmtId="166" fontId="45" fillId="0" borderId="0" xfId="10" applyNumberFormat="1" applyFont="1" applyAlignment="1">
      <alignment vertical="center"/>
    </xf>
    <xf numFmtId="0" fontId="45" fillId="0" borderId="0" xfId="10" applyFont="1" applyAlignment="1">
      <alignment vertical="center"/>
    </xf>
    <xf numFmtId="0" fontId="45" fillId="0" borderId="0" xfId="10" applyFont="1" applyAlignment="1">
      <alignment vertical="center" wrapText="1"/>
    </xf>
    <xf numFmtId="0" fontId="46" fillId="0" borderId="0" xfId="10" applyFont="1" applyAlignment="1">
      <alignment horizontal="center" vertical="center"/>
    </xf>
    <xf numFmtId="165" fontId="45" fillId="0" borderId="0" xfId="10" applyNumberFormat="1" applyFont="1" applyAlignment="1">
      <alignment vertical="center"/>
    </xf>
    <xf numFmtId="4" fontId="45" fillId="0" borderId="0" xfId="10" applyNumberFormat="1" applyFont="1" applyAlignment="1">
      <alignment vertical="center"/>
    </xf>
    <xf numFmtId="44" fontId="45" fillId="0" borderId="0" xfId="2" applyFont="1" applyAlignment="1">
      <alignment vertical="center"/>
    </xf>
    <xf numFmtId="44" fontId="43" fillId="0" borderId="0" xfId="2" applyFont="1" applyAlignment="1">
      <alignment vertical="center"/>
    </xf>
    <xf numFmtId="0" fontId="6" fillId="0" borderId="0" xfId="6" applyFont="1" applyAlignment="1">
      <alignment vertical="center"/>
    </xf>
    <xf numFmtId="164" fontId="6" fillId="0" borderId="0" xfId="6" applyNumberFormat="1" applyFont="1" applyAlignment="1">
      <alignment vertical="center"/>
    </xf>
    <xf numFmtId="0" fontId="5" fillId="0" borderId="21" xfId="6" applyFont="1" applyBorder="1" applyAlignment="1">
      <alignment horizontal="center" vertical="center" wrapText="1"/>
    </xf>
    <xf numFmtId="0" fontId="5" fillId="0" borderId="20" xfId="6" applyFont="1" applyBorder="1" applyAlignment="1">
      <alignment horizontal="center" vertical="center" wrapText="1"/>
    </xf>
    <xf numFmtId="164" fontId="5" fillId="0" borderId="20" xfId="6" applyNumberFormat="1" applyFont="1" applyBorder="1" applyAlignment="1">
      <alignment horizontal="center" vertical="center" wrapText="1"/>
    </xf>
    <xf numFmtId="164" fontId="5" fillId="0" borderId="19" xfId="6" applyNumberFormat="1" applyFont="1" applyBorder="1" applyAlignment="1">
      <alignment horizontal="center" vertical="center" wrapText="1"/>
    </xf>
    <xf numFmtId="49" fontId="5" fillId="0" borderId="21" xfId="6" applyNumberFormat="1" applyFont="1" applyBorder="1" applyAlignment="1">
      <alignment vertical="center" wrapText="1"/>
    </xf>
    <xf numFmtId="0" fontId="5" fillId="0" borderId="20" xfId="6" applyFont="1" applyBorder="1" applyAlignment="1">
      <alignment vertical="center" wrapText="1"/>
    </xf>
    <xf numFmtId="0" fontId="5" fillId="0" borderId="20" xfId="6" applyFont="1" applyBorder="1" applyAlignment="1">
      <alignment vertical="center"/>
    </xf>
    <xf numFmtId="164" fontId="5" fillId="0" borderId="20" xfId="6" applyNumberFormat="1" applyFont="1" applyBorder="1" applyAlignment="1">
      <alignment vertical="center"/>
    </xf>
    <xf numFmtId="164" fontId="5" fillId="0" borderId="19" xfId="6" applyNumberFormat="1" applyFont="1" applyBorder="1" applyAlignment="1">
      <alignment vertical="center"/>
    </xf>
    <xf numFmtId="0" fontId="6" fillId="0" borderId="0" xfId="6" applyFont="1" applyAlignment="1">
      <alignment horizontal="left" vertical="center" wrapText="1"/>
    </xf>
    <xf numFmtId="49" fontId="10" fillId="0" borderId="29" xfId="6" applyNumberFormat="1" applyFont="1" applyBorder="1" applyAlignment="1">
      <alignment vertical="center" wrapText="1"/>
    </xf>
    <xf numFmtId="0" fontId="5" fillId="0" borderId="28" xfId="6" applyFont="1" applyBorder="1" applyAlignment="1">
      <alignment vertical="center" wrapText="1"/>
    </xf>
    <xf numFmtId="0" fontId="9" fillId="0" borderId="28" xfId="6" applyFont="1" applyBorder="1" applyAlignment="1">
      <alignment vertical="center" wrapText="1"/>
    </xf>
    <xf numFmtId="0" fontId="9" fillId="0" borderId="28" xfId="6" applyFont="1" applyBorder="1" applyAlignment="1">
      <alignment vertical="center"/>
    </xf>
    <xf numFmtId="164" fontId="9" fillId="0" borderId="28" xfId="6" applyNumberFormat="1" applyFont="1" applyBorder="1" applyAlignment="1">
      <alignment vertical="center"/>
    </xf>
    <xf numFmtId="44" fontId="9" fillId="0" borderId="27" xfId="2" applyFont="1" applyBorder="1" applyAlignment="1">
      <alignment vertical="center"/>
    </xf>
    <xf numFmtId="49" fontId="10" fillId="0" borderId="26" xfId="6" applyNumberFormat="1" applyFont="1" applyBorder="1" applyAlignment="1">
      <alignment vertical="center" wrapText="1"/>
    </xf>
    <xf numFmtId="0" fontId="5" fillId="0" borderId="11" xfId="6" applyFont="1" applyBorder="1" applyAlignment="1">
      <alignment vertical="center" wrapText="1"/>
    </xf>
    <xf numFmtId="0" fontId="9" fillId="0" borderId="11" xfId="6" applyFont="1" applyBorder="1" applyAlignment="1">
      <alignment vertical="center" wrapText="1"/>
    </xf>
    <xf numFmtId="0" fontId="9" fillId="0" borderId="11" xfId="6" applyFont="1" applyBorder="1" applyAlignment="1">
      <alignment vertical="center"/>
    </xf>
    <xf numFmtId="164" fontId="9" fillId="0" borderId="11" xfId="6" applyNumberFormat="1" applyFont="1" applyBorder="1" applyAlignment="1">
      <alignment vertical="center"/>
    </xf>
    <xf numFmtId="44" fontId="9" fillId="0" borderId="25" xfId="2" applyFont="1" applyBorder="1" applyAlignment="1">
      <alignment vertical="center"/>
    </xf>
    <xf numFmtId="49" fontId="9" fillId="0" borderId="26" xfId="6" applyNumberFormat="1" applyFont="1" applyBorder="1" applyAlignment="1">
      <alignment vertical="center" wrapText="1"/>
    </xf>
    <xf numFmtId="4" fontId="6" fillId="0" borderId="0" xfId="6" applyNumberFormat="1" applyFont="1" applyAlignment="1">
      <alignment vertical="center"/>
    </xf>
    <xf numFmtId="4" fontId="9" fillId="0" borderId="0" xfId="6" applyNumberFormat="1" applyFont="1" applyAlignment="1">
      <alignment vertical="center"/>
    </xf>
    <xf numFmtId="49" fontId="9" fillId="0" borderId="24" xfId="6" applyNumberFormat="1" applyFont="1" applyBorder="1" applyAlignment="1">
      <alignment vertical="center" wrapText="1"/>
    </xf>
    <xf numFmtId="0" fontId="9" fillId="0" borderId="23" xfId="6" applyFont="1" applyBorder="1" applyAlignment="1">
      <alignment vertical="center" wrapText="1"/>
    </xf>
    <xf numFmtId="0" fontId="9" fillId="0" borderId="23" xfId="6" applyFont="1" applyBorder="1" applyAlignment="1">
      <alignment vertical="center"/>
    </xf>
    <xf numFmtId="164" fontId="9" fillId="0" borderId="23" xfId="6" applyNumberFormat="1" applyFont="1" applyBorder="1" applyAlignment="1">
      <alignment vertical="center"/>
    </xf>
    <xf numFmtId="44" fontId="9" fillId="0" borderId="22" xfId="2" applyFont="1" applyBorder="1" applyAlignment="1">
      <alignment vertical="center"/>
    </xf>
    <xf numFmtId="0" fontId="9" fillId="0" borderId="0" xfId="6" applyFont="1" applyAlignment="1">
      <alignment vertical="center"/>
    </xf>
    <xf numFmtId="44" fontId="5" fillId="0" borderId="19" xfId="2" applyFont="1" applyBorder="1" applyAlignment="1">
      <alignment vertical="center"/>
    </xf>
    <xf numFmtId="49" fontId="17" fillId="0" borderId="21" xfId="6" applyNumberFormat="1" applyFont="1" applyBorder="1" applyAlignment="1">
      <alignment vertical="center" wrapText="1"/>
    </xf>
    <xf numFmtId="0" fontId="6" fillId="0" borderId="20" xfId="6" applyFont="1" applyBorder="1" applyAlignment="1">
      <alignment vertical="center"/>
    </xf>
    <xf numFmtId="0" fontId="8" fillId="0" borderId="29" xfId="6" applyFont="1" applyBorder="1" applyAlignment="1">
      <alignment vertical="center"/>
    </xf>
    <xf numFmtId="0" fontId="6" fillId="0" borderId="28" xfId="6" applyFont="1" applyBorder="1" applyAlignment="1">
      <alignment vertical="center"/>
    </xf>
    <xf numFmtId="0" fontId="8" fillId="0" borderId="26" xfId="6" applyFont="1" applyBorder="1" applyAlignment="1">
      <alignment vertical="center"/>
    </xf>
    <xf numFmtId="0" fontId="6" fillId="0" borderId="11" xfId="6" applyFont="1" applyBorder="1" applyAlignment="1">
      <alignment vertical="center"/>
    </xf>
    <xf numFmtId="0" fontId="8" fillId="0" borderId="24" xfId="6" applyFont="1" applyBorder="1" applyAlignment="1">
      <alignment vertical="center"/>
    </xf>
    <xf numFmtId="0" fontId="6" fillId="0" borderId="23" xfId="6" applyFont="1" applyBorder="1" applyAlignment="1">
      <alignment vertical="center"/>
    </xf>
    <xf numFmtId="44" fontId="17" fillId="0" borderId="19" xfId="2" applyFont="1" applyBorder="1" applyAlignment="1">
      <alignment vertical="center"/>
    </xf>
    <xf numFmtId="0" fontId="5" fillId="0" borderId="0" xfId="6" applyFont="1" applyAlignment="1">
      <alignment vertical="center" wrapText="1"/>
    </xf>
    <xf numFmtId="0" fontId="5" fillId="0" borderId="0" xfId="6" applyFont="1" applyAlignment="1">
      <alignment vertical="center"/>
    </xf>
    <xf numFmtId="164" fontId="5" fillId="0" borderId="0" xfId="6" applyNumberFormat="1" applyFont="1" applyAlignment="1">
      <alignment vertical="center"/>
    </xf>
    <xf numFmtId="0" fontId="36" fillId="0" borderId="0" xfId="6" applyFont="1" applyAlignment="1">
      <alignment horizontal="justify" vertical="center"/>
    </xf>
    <xf numFmtId="0" fontId="3" fillId="0" borderId="0" xfId="6" applyAlignment="1">
      <alignment vertical="center"/>
    </xf>
    <xf numFmtId="49" fontId="33" fillId="0" borderId="60" xfId="6" applyNumberFormat="1" applyFont="1" applyBorder="1" applyAlignment="1">
      <alignment horizontal="center" vertical="center" wrapText="1"/>
    </xf>
    <xf numFmtId="49" fontId="33" fillId="0" borderId="69" xfId="6" applyNumberFormat="1" applyFont="1" applyBorder="1" applyAlignment="1">
      <alignment horizontal="center" vertical="center" wrapText="1"/>
    </xf>
    <xf numFmtId="49" fontId="33" fillId="0" borderId="59" xfId="6" applyNumberFormat="1" applyFont="1" applyBorder="1" applyAlignment="1">
      <alignment horizontal="center" vertical="center" wrapText="1"/>
    </xf>
    <xf numFmtId="49" fontId="33" fillId="0" borderId="60" xfId="6" applyNumberFormat="1" applyFont="1" applyBorder="1" applyAlignment="1">
      <alignment vertical="center" wrapText="1"/>
    </xf>
    <xf numFmtId="49" fontId="32" fillId="0" borderId="69" xfId="6" applyNumberFormat="1" applyFont="1" applyBorder="1" applyAlignment="1">
      <alignment vertical="center" wrapText="1"/>
    </xf>
    <xf numFmtId="49" fontId="31" fillId="0" borderId="69" xfId="6" applyNumberFormat="1" applyFont="1" applyBorder="1" applyAlignment="1">
      <alignment vertical="center" wrapText="1"/>
    </xf>
    <xf numFmtId="167" fontId="31" fillId="0" borderId="69" xfId="6" applyNumberFormat="1" applyFont="1" applyBorder="1" applyAlignment="1">
      <alignment vertical="center"/>
    </xf>
    <xf numFmtId="167" fontId="31" fillId="0" borderId="59" xfId="6" applyNumberFormat="1" applyFont="1" applyBorder="1" applyAlignment="1">
      <alignment vertical="center"/>
    </xf>
    <xf numFmtId="49" fontId="31" fillId="0" borderId="68" xfId="6" applyNumberFormat="1" applyFont="1" applyBorder="1" applyAlignment="1">
      <alignment vertical="center" wrapText="1"/>
    </xf>
    <xf numFmtId="49" fontId="31" fillId="0" borderId="67" xfId="6" applyNumberFormat="1" applyFont="1" applyBorder="1" applyAlignment="1">
      <alignment vertical="center" wrapText="1"/>
    </xf>
    <xf numFmtId="167" fontId="31" fillId="0" borderId="67" xfId="6" applyNumberFormat="1" applyFont="1" applyBorder="1" applyAlignment="1">
      <alignment vertical="center"/>
    </xf>
    <xf numFmtId="164" fontId="31" fillId="0" borderId="67" xfId="6" applyNumberFormat="1" applyFont="1" applyBorder="1" applyAlignment="1">
      <alignment vertical="center"/>
    </xf>
    <xf numFmtId="44" fontId="31" fillId="0" borderId="66" xfId="2" applyFont="1" applyBorder="1" applyAlignment="1">
      <alignment vertical="center"/>
    </xf>
    <xf numFmtId="49" fontId="31" fillId="0" borderId="65" xfId="6" applyNumberFormat="1" applyFont="1" applyBorder="1" applyAlignment="1">
      <alignment vertical="center" wrapText="1"/>
    </xf>
    <xf numFmtId="49" fontId="31" fillId="0" borderId="64" xfId="6" applyNumberFormat="1" applyFont="1" applyBorder="1" applyAlignment="1">
      <alignment vertical="center" wrapText="1"/>
    </xf>
    <xf numFmtId="167" fontId="31" fillId="0" borderId="64" xfId="6" applyNumberFormat="1" applyFont="1" applyBorder="1" applyAlignment="1">
      <alignment vertical="center"/>
    </xf>
    <xf numFmtId="164" fontId="9" fillId="0" borderId="64" xfId="6" applyNumberFormat="1" applyFont="1" applyBorder="1" applyAlignment="1">
      <alignment vertical="center"/>
    </xf>
    <xf numFmtId="44" fontId="31" fillId="0" borderId="61" xfId="2" applyFont="1" applyBorder="1" applyAlignment="1">
      <alignment vertical="center"/>
    </xf>
    <xf numFmtId="49" fontId="9" fillId="0" borderId="65" xfId="6" applyNumberFormat="1" applyFont="1" applyBorder="1" applyAlignment="1">
      <alignment vertical="center" wrapText="1"/>
    </xf>
    <xf numFmtId="49" fontId="9" fillId="0" borderId="64" xfId="6" applyNumberFormat="1" applyFont="1" applyBorder="1" applyAlignment="1">
      <alignment vertical="center" wrapText="1"/>
    </xf>
    <xf numFmtId="167" fontId="9" fillId="0" borderId="64" xfId="6" applyNumberFormat="1" applyFont="1" applyBorder="1" applyAlignment="1">
      <alignment vertical="center"/>
    </xf>
    <xf numFmtId="164" fontId="31" fillId="0" borderId="64" xfId="6" applyNumberFormat="1" applyFont="1" applyBorder="1" applyAlignment="1">
      <alignment vertical="center"/>
    </xf>
    <xf numFmtId="49" fontId="31" fillId="0" borderId="63" xfId="6" applyNumberFormat="1" applyFont="1" applyBorder="1" applyAlignment="1">
      <alignment vertical="center" wrapText="1"/>
    </xf>
    <xf numFmtId="49" fontId="31" fillId="0" borderId="62" xfId="6" applyNumberFormat="1" applyFont="1" applyBorder="1" applyAlignment="1">
      <alignment vertical="center" wrapText="1"/>
    </xf>
    <xf numFmtId="167" fontId="31" fillId="0" borderId="62" xfId="6" applyNumberFormat="1" applyFont="1" applyBorder="1" applyAlignment="1">
      <alignment vertical="center"/>
    </xf>
    <xf numFmtId="164" fontId="31" fillId="0" borderId="62" xfId="6" applyNumberFormat="1" applyFont="1" applyBorder="1" applyAlignment="1">
      <alignment vertical="center"/>
    </xf>
    <xf numFmtId="0" fontId="30" fillId="0" borderId="60" xfId="6" applyFont="1" applyBorder="1" applyAlignment="1">
      <alignment vertical="center"/>
    </xf>
    <xf numFmtId="44" fontId="17" fillId="0" borderId="59" xfId="2" applyFont="1" applyBorder="1" applyAlignment="1">
      <alignment vertical="center"/>
    </xf>
    <xf numFmtId="0" fontId="5" fillId="0" borderId="19" xfId="6" applyFont="1" applyBorder="1" applyAlignment="1">
      <alignment horizontal="center" vertical="center" wrapText="1"/>
    </xf>
    <xf numFmtId="0" fontId="5" fillId="0" borderId="0" xfId="6" applyFont="1" applyAlignment="1">
      <alignment horizontal="center" vertical="center" wrapText="1"/>
    </xf>
    <xf numFmtId="0" fontId="5" fillId="0" borderId="19" xfId="6" applyFont="1" applyBorder="1" applyAlignment="1">
      <alignment vertical="center"/>
    </xf>
    <xf numFmtId="49" fontId="9" fillId="0" borderId="29" xfId="6" applyNumberFormat="1" applyFont="1" applyBorder="1" applyAlignment="1">
      <alignment vertical="center" wrapText="1"/>
    </xf>
    <xf numFmtId="44" fontId="9" fillId="0" borderId="28" xfId="6" applyNumberFormat="1" applyFont="1" applyBorder="1" applyAlignment="1">
      <alignment vertical="center"/>
    </xf>
    <xf numFmtId="44" fontId="9" fillId="0" borderId="27" xfId="6" applyNumberFormat="1" applyFont="1" applyBorder="1" applyAlignment="1">
      <alignment vertical="center"/>
    </xf>
    <xf numFmtId="44" fontId="9" fillId="0" borderId="11" xfId="6" applyNumberFormat="1" applyFont="1" applyBorder="1" applyAlignment="1">
      <alignment vertical="center"/>
    </xf>
    <xf numFmtId="44" fontId="9" fillId="0" borderId="25" xfId="6" applyNumberFormat="1" applyFont="1" applyBorder="1" applyAlignment="1">
      <alignment vertical="center"/>
    </xf>
    <xf numFmtId="44" fontId="9" fillId="0" borderId="23" xfId="6" applyNumberFormat="1" applyFont="1" applyBorder="1" applyAlignment="1">
      <alignment vertical="center"/>
    </xf>
    <xf numFmtId="44" fontId="9" fillId="0" borderId="22" xfId="6" applyNumberFormat="1" applyFont="1" applyBorder="1" applyAlignment="1">
      <alignment vertical="center"/>
    </xf>
    <xf numFmtId="49" fontId="9" fillId="0" borderId="0" xfId="6" applyNumberFormat="1" applyFont="1" applyAlignment="1">
      <alignment vertical="center" wrapText="1"/>
    </xf>
    <xf numFmtId="0" fontId="9" fillId="0" borderId="0" xfId="6" applyFont="1" applyAlignment="1">
      <alignment vertical="center" wrapText="1"/>
    </xf>
    <xf numFmtId="0" fontId="9" fillId="0" borderId="21" xfId="6" applyFont="1" applyBorder="1" applyAlignment="1">
      <alignment vertical="center" wrapText="1"/>
    </xf>
    <xf numFmtId="0" fontId="9" fillId="0" borderId="20" xfId="6" applyFont="1" applyBorder="1" applyAlignment="1">
      <alignment vertical="center" wrapText="1"/>
    </xf>
    <xf numFmtId="0" fontId="9" fillId="0" borderId="20" xfId="6" applyFont="1" applyBorder="1" applyAlignment="1">
      <alignment vertical="center"/>
    </xf>
    <xf numFmtId="44" fontId="17" fillId="0" borderId="19" xfId="6" applyNumberFormat="1" applyFont="1" applyBorder="1" applyAlignment="1">
      <alignment vertical="center"/>
    </xf>
    <xf numFmtId="4" fontId="17" fillId="0" borderId="0" xfId="6" applyNumberFormat="1" applyFont="1" applyAlignment="1">
      <alignment vertical="center"/>
    </xf>
    <xf numFmtId="44" fontId="17" fillId="0" borderId="0" xfId="6" applyNumberFormat="1" applyFont="1" applyAlignment="1">
      <alignment vertical="center"/>
    </xf>
    <xf numFmtId="0" fontId="13" fillId="0" borderId="0" xfId="7" applyFont="1" applyAlignment="1">
      <alignment vertical="center"/>
    </xf>
    <xf numFmtId="0" fontId="14" fillId="0" borderId="0" xfId="7" applyFont="1" applyAlignment="1">
      <alignment horizontal="left" vertical="center"/>
    </xf>
    <xf numFmtId="0" fontId="15" fillId="0" borderId="0" xfId="7" applyFont="1" applyAlignment="1">
      <alignment horizontal="center" vertical="center"/>
    </xf>
    <xf numFmtId="166" fontId="13" fillId="0" borderId="0" xfId="7" applyNumberFormat="1" applyFont="1" applyAlignment="1">
      <alignment vertical="center"/>
    </xf>
    <xf numFmtId="0" fontId="13" fillId="0" borderId="0" xfId="7" applyFont="1" applyAlignment="1">
      <alignment vertical="center" wrapText="1"/>
    </xf>
    <xf numFmtId="0" fontId="16" fillId="0" borderId="0" xfId="7" applyFont="1" applyAlignment="1">
      <alignment horizontal="center" vertical="center"/>
    </xf>
    <xf numFmtId="165" fontId="13" fillId="0" borderId="0" xfId="7" applyNumberFormat="1" applyFont="1" applyAlignment="1">
      <alignment vertical="center"/>
    </xf>
    <xf numFmtId="4" fontId="13" fillId="0" borderId="0" xfId="7" applyNumberFormat="1" applyFont="1" applyAlignment="1">
      <alignment vertical="center"/>
    </xf>
    <xf numFmtId="44" fontId="13" fillId="0" borderId="0" xfId="2" applyFont="1" applyAlignment="1">
      <alignment vertical="center"/>
    </xf>
    <xf numFmtId="2" fontId="13" fillId="0" borderId="0" xfId="7" applyNumberFormat="1" applyFont="1" applyAlignment="1">
      <alignment vertical="center"/>
    </xf>
    <xf numFmtId="44" fontId="14" fillId="0" borderId="0" xfId="2" applyFont="1" applyAlignment="1">
      <alignment vertical="center"/>
    </xf>
    <xf numFmtId="44" fontId="6" fillId="0" borderId="0" xfId="2" applyFont="1" applyAlignment="1">
      <alignment vertical="center"/>
    </xf>
    <xf numFmtId="0" fontId="3" fillId="0" borderId="0" xfId="6" applyAlignment="1">
      <alignment horizontal="left" vertical="center" wrapText="1"/>
    </xf>
    <xf numFmtId="0" fontId="10" fillId="0" borderId="28" xfId="6" applyFont="1" applyBorder="1" applyAlignment="1">
      <alignment vertical="center" wrapText="1"/>
    </xf>
    <xf numFmtId="0" fontId="10" fillId="0" borderId="28" xfId="6" applyFont="1" applyBorder="1" applyAlignment="1">
      <alignment vertical="center"/>
    </xf>
    <xf numFmtId="164" fontId="10" fillId="0" borderId="28" xfId="6" applyNumberFormat="1" applyFont="1" applyBorder="1" applyAlignment="1">
      <alignment vertical="center"/>
    </xf>
    <xf numFmtId="44" fontId="10" fillId="0" borderId="27" xfId="2" applyFont="1" applyBorder="1" applyAlignment="1">
      <alignment vertical="center"/>
    </xf>
    <xf numFmtId="0" fontId="5" fillId="0" borderId="21" xfId="6" applyFont="1" applyBorder="1" applyAlignment="1">
      <alignment horizontal="left" vertical="center"/>
    </xf>
    <xf numFmtId="0" fontId="8" fillId="0" borderId="0" xfId="6" applyFont="1" applyAlignment="1">
      <alignment vertical="center"/>
    </xf>
    <xf numFmtId="44" fontId="3" fillId="0" borderId="0" xfId="2" applyFont="1" applyAlignment="1">
      <alignment vertical="center"/>
    </xf>
    <xf numFmtId="0" fontId="4" fillId="0" borderId="0" xfId="6" applyFont="1" applyAlignment="1">
      <alignment vertical="center"/>
    </xf>
    <xf numFmtId="0" fontId="47" fillId="0" borderId="11" xfId="4" applyFont="1" applyBorder="1" applyAlignment="1">
      <alignment horizontal="left" vertical="center" wrapText="1" indent="1"/>
    </xf>
    <xf numFmtId="0" fontId="47" fillId="0" borderId="8" xfId="4" applyFont="1" applyBorder="1" applyAlignment="1">
      <alignment horizontal="left" vertical="center" wrapText="1" indent="1"/>
    </xf>
    <xf numFmtId="1" fontId="47" fillId="0" borderId="0" xfId="3" applyNumberFormat="1" applyFont="1" applyAlignment="1">
      <alignment vertical="top" wrapText="1"/>
    </xf>
    <xf numFmtId="0" fontId="48" fillId="0" borderId="0" xfId="4" applyFont="1"/>
    <xf numFmtId="0" fontId="47" fillId="0" borderId="0" xfId="4" applyFont="1" applyAlignment="1">
      <alignment wrapText="1"/>
    </xf>
    <xf numFmtId="0" fontId="47" fillId="0" borderId="0" xfId="4" applyFont="1" applyAlignment="1">
      <alignment horizontal="center" wrapText="1"/>
    </xf>
    <xf numFmtId="0" fontId="48" fillId="0" borderId="0" xfId="4" applyFont="1" applyAlignment="1">
      <alignment horizontal="center" vertical="center"/>
    </xf>
    <xf numFmtId="0" fontId="49" fillId="2" borderId="1" xfId="4" applyFont="1" applyFill="1" applyBorder="1" applyAlignment="1">
      <alignment horizontal="center" vertical="center" wrapText="1"/>
    </xf>
    <xf numFmtId="0" fontId="49" fillId="2" borderId="3" xfId="5" applyFont="1" applyFill="1" applyBorder="1" applyAlignment="1">
      <alignment horizontal="center" vertical="center" wrapText="1"/>
    </xf>
    <xf numFmtId="0" fontId="50" fillId="0" borderId="0" xfId="5" applyFont="1" applyAlignment="1">
      <alignment horizontal="center" vertical="center" wrapText="1"/>
    </xf>
    <xf numFmtId="0" fontId="49" fillId="2" borderId="4" xfId="4" applyFont="1" applyFill="1" applyBorder="1" applyAlignment="1">
      <alignment horizontal="center" vertical="center" wrapText="1"/>
    </xf>
    <xf numFmtId="0" fontId="49" fillId="2" borderId="6" xfId="3" applyFont="1" applyFill="1" applyBorder="1" applyAlignment="1">
      <alignment horizontal="center" vertical="center" wrapText="1"/>
    </xf>
    <xf numFmtId="0" fontId="50" fillId="0" borderId="0" xfId="3" applyFont="1" applyAlignment="1">
      <alignment horizontal="center" vertical="center" wrapText="1"/>
    </xf>
    <xf numFmtId="0" fontId="51" fillId="0" borderId="0" xfId="4" applyFont="1" applyAlignment="1">
      <alignment vertical="center"/>
    </xf>
    <xf numFmtId="0" fontId="51" fillId="0" borderId="7" xfId="4" applyFont="1" applyBorder="1" applyAlignment="1">
      <alignment horizontal="center" vertical="center"/>
    </xf>
    <xf numFmtId="0" fontId="51" fillId="0" borderId="8" xfId="4" applyFont="1" applyBorder="1" applyAlignment="1">
      <alignment horizontal="center" vertical="center" wrapText="1"/>
    </xf>
    <xf numFmtId="0" fontId="51" fillId="0" borderId="9" xfId="4" applyFont="1" applyBorder="1" applyAlignment="1">
      <alignment horizontal="center" vertical="center"/>
    </xf>
    <xf numFmtId="0" fontId="51" fillId="0" borderId="0" xfId="4" applyFont="1" applyAlignment="1">
      <alignment horizontal="center" vertical="center"/>
    </xf>
    <xf numFmtId="0" fontId="47" fillId="0" borderId="10" xfId="4" applyFont="1" applyBorder="1" applyAlignment="1">
      <alignment horizontal="center" vertical="center"/>
    </xf>
    <xf numFmtId="4" fontId="47" fillId="0" borderId="12" xfId="4" quotePrefix="1" applyNumberFormat="1" applyFont="1" applyBorder="1" applyAlignment="1">
      <alignment horizontal="right" vertical="center"/>
    </xf>
    <xf numFmtId="44" fontId="47" fillId="0" borderId="12" xfId="2" quotePrefix="1" applyFont="1" applyBorder="1" applyAlignment="1">
      <alignment horizontal="right" vertical="center"/>
    </xf>
    <xf numFmtId="44" fontId="47" fillId="0" borderId="9" xfId="2" quotePrefix="1" applyFont="1" applyBorder="1" applyAlignment="1">
      <alignment horizontal="right" vertical="center"/>
    </xf>
    <xf numFmtId="0" fontId="47" fillId="0" borderId="7" xfId="4" applyFont="1" applyBorder="1" applyAlignment="1">
      <alignment horizontal="center" vertical="center"/>
    </xf>
    <xf numFmtId="3" fontId="47" fillId="0" borderId="0" xfId="4" applyNumberFormat="1" applyFont="1" applyAlignment="1">
      <alignment horizontal="right" vertical="center"/>
    </xf>
    <xf numFmtId="0" fontId="52" fillId="0" borderId="0" xfId="4" applyFont="1" applyAlignment="1">
      <alignment vertical="center"/>
    </xf>
    <xf numFmtId="43" fontId="52" fillId="0" borderId="0" xfId="1" applyFont="1" applyFill="1" applyBorder="1" applyAlignment="1">
      <alignment vertical="center"/>
    </xf>
    <xf numFmtId="3" fontId="47" fillId="0" borderId="0" xfId="4" applyNumberFormat="1" applyFont="1" applyAlignment="1">
      <alignment horizontal="right" vertical="center" wrapText="1"/>
    </xf>
    <xf numFmtId="0" fontId="53" fillId="0" borderId="0" xfId="4" applyFont="1" applyAlignment="1">
      <alignment horizontal="right" vertical="center" wrapText="1"/>
    </xf>
    <xf numFmtId="0" fontId="47" fillId="0" borderId="0" xfId="4" applyFont="1" applyAlignment="1">
      <alignment horizontal="right" vertical="center" wrapText="1"/>
    </xf>
    <xf numFmtId="0" fontId="47" fillId="0" borderId="0" xfId="4" applyFont="1" applyAlignment="1">
      <alignment horizontal="right" vertical="center"/>
    </xf>
    <xf numFmtId="0" fontId="52" fillId="0" borderId="0" xfId="4" applyFont="1" applyAlignment="1">
      <alignment horizontal="center" vertical="center"/>
    </xf>
    <xf numFmtId="0" fontId="52" fillId="3" borderId="13" xfId="4" quotePrefix="1" applyFont="1" applyFill="1" applyBorder="1" applyAlignment="1">
      <alignment horizontal="center" vertical="center"/>
    </xf>
    <xf numFmtId="0" fontId="47" fillId="3" borderId="14" xfId="4" applyFont="1" applyFill="1" applyBorder="1" applyAlignment="1">
      <alignment horizontal="right" vertical="center" wrapText="1"/>
    </xf>
    <xf numFmtId="44" fontId="47" fillId="3" borderId="15" xfId="2" quotePrefix="1" applyFont="1" applyFill="1" applyBorder="1" applyAlignment="1">
      <alignment horizontal="right" vertical="center"/>
    </xf>
    <xf numFmtId="0" fontId="52" fillId="3" borderId="10" xfId="4" quotePrefix="1" applyFont="1" applyFill="1" applyBorder="1" applyAlignment="1">
      <alignment horizontal="center" vertical="center"/>
    </xf>
    <xf numFmtId="0" fontId="47" fillId="3" borderId="11" xfId="4" applyFont="1" applyFill="1" applyBorder="1" applyAlignment="1">
      <alignment horizontal="right" vertical="center" wrapText="1"/>
    </xf>
    <xf numFmtId="44" fontId="47" fillId="3" borderId="12" xfId="2" quotePrefix="1" applyFont="1" applyFill="1" applyBorder="1" applyAlignment="1">
      <alignment horizontal="right" vertical="center"/>
    </xf>
    <xf numFmtId="0" fontId="52" fillId="3" borderId="16" xfId="4" applyFont="1" applyFill="1" applyBorder="1" applyAlignment="1">
      <alignment horizontal="right" vertical="center" wrapText="1"/>
    </xf>
    <xf numFmtId="0" fontId="47" fillId="3" borderId="17" xfId="4" applyFont="1" applyFill="1" applyBorder="1" applyAlignment="1">
      <alignment horizontal="right" vertical="center" wrapText="1"/>
    </xf>
    <xf numFmtId="44" fontId="47" fillId="3" borderId="18" xfId="2" applyFont="1" applyFill="1" applyBorder="1" applyAlignment="1">
      <alignment horizontal="right" vertical="center"/>
    </xf>
    <xf numFmtId="0" fontId="52" fillId="4" borderId="13" xfId="4" quotePrefix="1" applyFont="1" applyFill="1" applyBorder="1" applyAlignment="1">
      <alignment horizontal="center" vertical="center"/>
    </xf>
    <xf numFmtId="0" fontId="47" fillId="4" borderId="14" xfId="4" applyFont="1" applyFill="1" applyBorder="1" applyAlignment="1">
      <alignment horizontal="right" vertical="center" wrapText="1"/>
    </xf>
    <xf numFmtId="44" fontId="47" fillId="4" borderId="15" xfId="2" quotePrefix="1" applyFont="1" applyFill="1" applyBorder="1" applyAlignment="1">
      <alignment horizontal="right" vertical="center"/>
    </xf>
    <xf numFmtId="0" fontId="52" fillId="4" borderId="10" xfId="4" quotePrefix="1" applyFont="1" applyFill="1" applyBorder="1" applyAlignment="1">
      <alignment horizontal="center" vertical="center"/>
    </xf>
    <xf numFmtId="0" fontId="47" fillId="4" borderId="11" xfId="4" applyFont="1" applyFill="1" applyBorder="1" applyAlignment="1">
      <alignment horizontal="right" vertical="center" wrapText="1"/>
    </xf>
    <xf numFmtId="44" fontId="47" fillId="4" borderId="12" xfId="2" quotePrefix="1" applyFont="1" applyFill="1" applyBorder="1" applyAlignment="1">
      <alignment horizontal="right" vertical="center"/>
    </xf>
    <xf numFmtId="0" fontId="52" fillId="4" borderId="16" xfId="4" applyFont="1" applyFill="1" applyBorder="1" applyAlignment="1">
      <alignment horizontal="right" vertical="center" wrapText="1"/>
    </xf>
    <xf numFmtId="0" fontId="47" fillId="4" borderId="17" xfId="4" applyFont="1" applyFill="1" applyBorder="1" applyAlignment="1">
      <alignment horizontal="right" vertical="center" wrapText="1"/>
    </xf>
    <xf numFmtId="44" fontId="47" fillId="4" borderId="18" xfId="2" applyFont="1" applyFill="1" applyBorder="1" applyAlignment="1">
      <alignment horizontal="right" vertical="center"/>
    </xf>
    <xf numFmtId="0" fontId="52" fillId="5" borderId="13" xfId="4" quotePrefix="1" applyFont="1" applyFill="1" applyBorder="1" applyAlignment="1">
      <alignment horizontal="center" vertical="center"/>
    </xf>
    <xf numFmtId="0" fontId="47" fillId="5" borderId="14" xfId="4" applyFont="1" applyFill="1" applyBorder="1" applyAlignment="1">
      <alignment horizontal="right" vertical="center" wrapText="1"/>
    </xf>
    <xf numFmtId="44" fontId="47" fillId="5" borderId="15" xfId="2" quotePrefix="1" applyFont="1" applyFill="1" applyBorder="1" applyAlignment="1">
      <alignment horizontal="right" vertical="center"/>
    </xf>
    <xf numFmtId="0" fontId="52" fillId="5" borderId="10" xfId="4" quotePrefix="1" applyFont="1" applyFill="1" applyBorder="1" applyAlignment="1">
      <alignment horizontal="center" vertical="center"/>
    </xf>
    <xf numFmtId="0" fontId="47" fillId="5" borderId="11" xfId="4" applyFont="1" applyFill="1" applyBorder="1" applyAlignment="1">
      <alignment horizontal="right" vertical="center" wrapText="1"/>
    </xf>
    <xf numFmtId="44" fontId="47" fillId="5" borderId="12" xfId="2" quotePrefix="1" applyFont="1" applyFill="1" applyBorder="1" applyAlignment="1">
      <alignment horizontal="right" vertical="center"/>
    </xf>
    <xf numFmtId="0" fontId="52" fillId="5" borderId="16" xfId="4" applyFont="1" applyFill="1" applyBorder="1" applyAlignment="1">
      <alignment horizontal="right" vertical="center" wrapText="1"/>
    </xf>
    <xf numFmtId="0" fontId="47" fillId="5" borderId="17" xfId="4" applyFont="1" applyFill="1" applyBorder="1" applyAlignment="1">
      <alignment horizontal="right" vertical="center" wrapText="1"/>
    </xf>
    <xf numFmtId="44" fontId="47" fillId="5" borderId="18" xfId="2" applyFont="1" applyFill="1" applyBorder="1" applyAlignment="1">
      <alignment horizontal="right" vertical="center"/>
    </xf>
    <xf numFmtId="0" fontId="55" fillId="7" borderId="73" xfId="0" applyNumberFormat="1" applyFont="1" applyFill="1" applyBorder="1" applyAlignment="1">
      <alignment horizontal="center" vertical="top"/>
    </xf>
    <xf numFmtId="0" fontId="55" fillId="7" borderId="74" xfId="0" applyNumberFormat="1" applyFont="1" applyFill="1" applyBorder="1" applyAlignment="1">
      <alignment horizontal="center" vertical="top"/>
    </xf>
    <xf numFmtId="0" fontId="0" fillId="7" borderId="74" xfId="0" applyFill="1" applyBorder="1"/>
    <xf numFmtId="164" fontId="55" fillId="7" borderId="74" xfId="0" applyNumberFormat="1" applyFont="1" applyFill="1" applyBorder="1" applyAlignment="1">
      <alignment horizontal="center" vertical="top"/>
    </xf>
    <xf numFmtId="164" fontId="55" fillId="7" borderId="75" xfId="0" applyNumberFormat="1" applyFont="1" applyFill="1" applyBorder="1" applyAlignment="1">
      <alignment horizontal="center" vertical="top"/>
    </xf>
    <xf numFmtId="0" fontId="0" fillId="8" borderId="74" xfId="0" applyFill="1" applyBorder="1"/>
    <xf numFmtId="0" fontId="0" fillId="0" borderId="74" xfId="0" applyBorder="1"/>
    <xf numFmtId="164" fontId="0" fillId="8" borderId="74" xfId="0" applyNumberFormat="1" applyFill="1" applyBorder="1"/>
    <xf numFmtId="164" fontId="0" fillId="8" borderId="75" xfId="0" applyNumberFormat="1" applyFill="1" applyBorder="1"/>
    <xf numFmtId="166" fontId="0" fillId="0" borderId="76" xfId="0" applyNumberFormat="1" applyFont="1" applyFill="1" applyBorder="1" applyAlignment="1">
      <alignment vertical="top"/>
    </xf>
    <xf numFmtId="0" fontId="0" fillId="0" borderId="8" xfId="0" applyNumberFormat="1" applyFont="1" applyFill="1" applyBorder="1" applyAlignment="1">
      <alignment vertical="top"/>
    </xf>
    <xf numFmtId="0" fontId="0" fillId="0" borderId="8" xfId="0" applyNumberFormat="1" applyFont="1" applyFill="1" applyBorder="1" applyAlignment="1">
      <alignment vertical="top" wrapText="1"/>
    </xf>
    <xf numFmtId="0" fontId="0" fillId="0" borderId="8" xfId="0" applyBorder="1"/>
    <xf numFmtId="0" fontId="56" fillId="0" borderId="8" xfId="0" applyNumberFormat="1" applyFont="1" applyFill="1" applyBorder="1" applyAlignment="1">
      <alignment horizontal="center" vertical="top"/>
    </xf>
    <xf numFmtId="165" fontId="0" fillId="0" borderId="8" xfId="0" applyNumberFormat="1" applyFont="1" applyFill="1" applyBorder="1" applyAlignment="1">
      <alignment vertical="top"/>
    </xf>
    <xf numFmtId="164" fontId="0" fillId="0" borderId="8" xfId="0" applyNumberFormat="1" applyBorder="1"/>
    <xf numFmtId="164" fontId="0" fillId="0" borderId="77" xfId="0" applyNumberFormat="1" applyBorder="1"/>
    <xf numFmtId="166" fontId="0" fillId="0" borderId="78" xfId="0" applyNumberFormat="1" applyFont="1" applyFill="1" applyBorder="1" applyAlignment="1">
      <alignment vertical="top"/>
    </xf>
    <xf numFmtId="0" fontId="0" fillId="0" borderId="11" xfId="0" applyNumberFormat="1" applyFont="1" applyFill="1" applyBorder="1" applyAlignment="1">
      <alignment vertical="top"/>
    </xf>
    <xf numFmtId="0" fontId="0" fillId="0" borderId="11" xfId="0" applyNumberFormat="1" applyFont="1" applyFill="1" applyBorder="1" applyAlignment="1">
      <alignment vertical="top" wrapText="1"/>
    </xf>
    <xf numFmtId="0" fontId="0" fillId="0" borderId="11" xfId="0" applyBorder="1"/>
    <xf numFmtId="0" fontId="56" fillId="0" borderId="11" xfId="0" applyNumberFormat="1" applyFont="1" applyFill="1" applyBorder="1" applyAlignment="1">
      <alignment horizontal="center" vertical="top"/>
    </xf>
    <xf numFmtId="165" fontId="0" fillId="0" borderId="11" xfId="0" applyNumberFormat="1" applyFont="1" applyFill="1" applyBorder="1" applyAlignment="1">
      <alignment vertical="top"/>
    </xf>
    <xf numFmtId="164" fontId="0" fillId="0" borderId="11" xfId="0" applyNumberFormat="1" applyBorder="1"/>
    <xf numFmtId="165" fontId="57" fillId="0" borderId="11" xfId="0" applyNumberFormat="1" applyFont="1" applyFill="1" applyBorder="1" applyAlignment="1">
      <alignment vertical="top"/>
    </xf>
    <xf numFmtId="166" fontId="0" fillId="0" borderId="79" xfId="0" applyNumberFormat="1" applyFont="1" applyFill="1" applyBorder="1" applyAlignment="1">
      <alignment vertical="top"/>
    </xf>
    <xf numFmtId="0" fontId="0" fillId="0" borderId="37" xfId="0" applyNumberFormat="1" applyFont="1" applyFill="1" applyBorder="1" applyAlignment="1">
      <alignment vertical="top"/>
    </xf>
    <xf numFmtId="0" fontId="0" fillId="0" borderId="37" xfId="0" applyNumberFormat="1" applyFont="1" applyFill="1" applyBorder="1" applyAlignment="1">
      <alignment vertical="top" wrapText="1"/>
    </xf>
    <xf numFmtId="0" fontId="0" fillId="0" borderId="37" xfId="0" applyBorder="1"/>
    <xf numFmtId="0" fontId="56" fillId="0" borderId="37" xfId="0" applyNumberFormat="1" applyFont="1" applyFill="1" applyBorder="1" applyAlignment="1">
      <alignment horizontal="center" vertical="top"/>
    </xf>
    <xf numFmtId="165" fontId="0" fillId="0" borderId="37" xfId="0" applyNumberFormat="1" applyFont="1" applyFill="1" applyBorder="1" applyAlignment="1">
      <alignment vertical="top"/>
    </xf>
    <xf numFmtId="164" fontId="0" fillId="0" borderId="37" xfId="0" applyNumberFormat="1" applyBorder="1"/>
    <xf numFmtId="166" fontId="0" fillId="0" borderId="73" xfId="0" applyNumberFormat="1" applyFont="1" applyFill="1" applyBorder="1" applyAlignment="1">
      <alignment vertical="top"/>
    </xf>
    <xf numFmtId="0" fontId="0" fillId="0" borderId="74" xfId="0" applyNumberFormat="1" applyFont="1" applyFill="1" applyBorder="1" applyAlignment="1">
      <alignment vertical="top"/>
    </xf>
    <xf numFmtId="0" fontId="58" fillId="0" borderId="74" xfId="0" applyNumberFormat="1" applyFont="1" applyFill="1" applyBorder="1" applyAlignment="1">
      <alignment vertical="top" wrapText="1"/>
    </xf>
    <xf numFmtId="0" fontId="56" fillId="0" borderId="74" xfId="0" applyNumberFormat="1" applyFont="1" applyFill="1" applyBorder="1" applyAlignment="1">
      <alignment horizontal="center" vertical="top"/>
    </xf>
    <xf numFmtId="165" fontId="0" fillId="0" borderId="74" xfId="0" applyNumberFormat="1" applyFont="1" applyFill="1" applyBorder="1" applyAlignment="1">
      <alignment vertical="top"/>
    </xf>
    <xf numFmtId="164" fontId="59" fillId="0" borderId="74" xfId="0" applyNumberFormat="1" applyFont="1" applyBorder="1"/>
    <xf numFmtId="0" fontId="0" fillId="0" borderId="8" xfId="0" applyNumberFormat="1" applyFill="1" applyBorder="1" applyAlignment="1">
      <alignment vertical="top" wrapText="1"/>
    </xf>
    <xf numFmtId="0" fontId="0" fillId="0" borderId="78" xfId="0" applyBorder="1"/>
    <xf numFmtId="0" fontId="0" fillId="0" borderId="79" xfId="0" applyBorder="1"/>
    <xf numFmtId="0" fontId="0" fillId="0" borderId="73" xfId="0" applyBorder="1"/>
    <xf numFmtId="165" fontId="57" fillId="0" borderId="37" xfId="0" applyNumberFormat="1" applyFont="1" applyFill="1" applyBorder="1" applyAlignment="1">
      <alignment vertical="top"/>
    </xf>
    <xf numFmtId="0" fontId="0" fillId="0" borderId="70" xfId="0" applyBorder="1"/>
    <xf numFmtId="0" fontId="0" fillId="0" borderId="71" xfId="0" applyBorder="1"/>
    <xf numFmtId="164" fontId="60" fillId="0" borderId="0" xfId="0" applyNumberFormat="1" applyFont="1"/>
    <xf numFmtId="0" fontId="54" fillId="8" borderId="73" xfId="0" applyNumberFormat="1" applyFont="1" applyFill="1" applyBorder="1" applyAlignment="1">
      <alignment vertical="top"/>
    </xf>
    <xf numFmtId="0" fontId="62" fillId="0" borderId="0" xfId="10" applyFont="1" applyAlignment="1">
      <alignment vertical="center"/>
    </xf>
    <xf numFmtId="1" fontId="47" fillId="0" borderId="0" xfId="3" applyNumberFormat="1" applyFont="1" applyAlignment="1">
      <alignment horizontal="center" vertical="center" wrapText="1"/>
    </xf>
    <xf numFmtId="0" fontId="47" fillId="0" borderId="0" xfId="4" applyFont="1" applyAlignment="1">
      <alignment horizontal="center" wrapText="1"/>
    </xf>
    <xf numFmtId="0" fontId="49" fillId="2" borderId="2" xfId="4" applyFont="1" applyFill="1" applyBorder="1" applyAlignment="1">
      <alignment horizontal="center" vertical="center" wrapText="1"/>
    </xf>
    <xf numFmtId="0" fontId="49" fillId="2" borderId="5" xfId="4" applyFont="1" applyFill="1" applyBorder="1" applyAlignment="1">
      <alignment horizontal="center" vertical="center" wrapText="1"/>
    </xf>
    <xf numFmtId="0" fontId="21" fillId="0" borderId="33" xfId="8" applyFont="1" applyBorder="1" applyAlignment="1">
      <alignment horizontal="right" vertical="center" wrapText="1"/>
    </xf>
    <xf numFmtId="0" fontId="5" fillId="0" borderId="32" xfId="6" applyFont="1" applyBorder="1" applyAlignment="1">
      <alignment vertical="center" wrapText="1"/>
    </xf>
    <xf numFmtId="0" fontId="6" fillId="0" borderId="31" xfId="6" applyFont="1" applyBorder="1" applyAlignment="1">
      <alignment vertical="center"/>
    </xf>
    <xf numFmtId="44" fontId="6" fillId="0" borderId="30" xfId="2" applyFont="1" applyBorder="1" applyAlignment="1">
      <alignment vertical="center"/>
    </xf>
    <xf numFmtId="0" fontId="7" fillId="0" borderId="21" xfId="6" applyFont="1" applyBorder="1" applyAlignment="1">
      <alignment vertical="center"/>
    </xf>
    <xf numFmtId="0" fontId="6" fillId="0" borderId="20" xfId="6" applyFont="1" applyBorder="1" applyAlignment="1">
      <alignment vertical="center"/>
    </xf>
    <xf numFmtId="0" fontId="7" fillId="0" borderId="21" xfId="6" applyFont="1" applyBorder="1" applyAlignment="1">
      <alignment vertical="center" wrapText="1"/>
    </xf>
    <xf numFmtId="0" fontId="14" fillId="0" borderId="0" xfId="7" applyFont="1" applyAlignment="1">
      <alignment vertical="center"/>
    </xf>
    <xf numFmtId="0" fontId="13" fillId="0" borderId="0" xfId="7" applyFont="1" applyAlignment="1">
      <alignment vertical="center"/>
    </xf>
    <xf numFmtId="0" fontId="14" fillId="0" borderId="0" xfId="7" applyFont="1" applyAlignment="1">
      <alignment vertical="center" wrapText="1"/>
    </xf>
    <xf numFmtId="0" fontId="12" fillId="0" borderId="0" xfId="7" applyFont="1" applyAlignment="1">
      <alignment horizontal="left" vertical="center"/>
    </xf>
    <xf numFmtId="0" fontId="14" fillId="0" borderId="0" xfId="7" applyFont="1" applyAlignment="1">
      <alignment horizontal="left" vertical="center" wrapText="1"/>
    </xf>
    <xf numFmtId="0" fontId="35" fillId="0" borderId="60" xfId="6" applyFont="1" applyBorder="1" applyAlignment="1">
      <alignment horizontal="center" vertical="center"/>
    </xf>
    <xf numFmtId="0" fontId="35" fillId="0" borderId="69" xfId="6" applyFont="1" applyBorder="1" applyAlignment="1">
      <alignment horizontal="center" vertical="center"/>
    </xf>
    <xf numFmtId="0" fontId="35" fillId="0" borderId="59" xfId="6" applyFont="1" applyBorder="1" applyAlignment="1">
      <alignment horizontal="center" vertical="center"/>
    </xf>
    <xf numFmtId="49" fontId="34" fillId="0" borderId="60" xfId="6" applyNumberFormat="1" applyFont="1" applyBorder="1" applyAlignment="1">
      <alignment horizontal="center" vertical="center" wrapText="1"/>
    </xf>
    <xf numFmtId="49" fontId="34" fillId="0" borderId="69" xfId="6" applyNumberFormat="1" applyFont="1" applyBorder="1" applyAlignment="1">
      <alignment horizontal="center" vertical="center" wrapText="1"/>
    </xf>
    <xf numFmtId="49" fontId="34" fillId="0" borderId="59" xfId="6" applyNumberFormat="1" applyFont="1" applyBorder="1" applyAlignment="1">
      <alignment horizontal="center" vertical="center" wrapText="1"/>
    </xf>
    <xf numFmtId="0" fontId="6" fillId="0" borderId="30" xfId="6" applyFont="1" applyBorder="1" applyAlignment="1">
      <alignment vertical="center"/>
    </xf>
    <xf numFmtId="0" fontId="5" fillId="0" borderId="31" xfId="6" applyFont="1" applyBorder="1" applyAlignment="1">
      <alignment vertical="center" wrapText="1"/>
    </xf>
    <xf numFmtId="0" fontId="5" fillId="0" borderId="30" xfId="6" applyFont="1" applyBorder="1" applyAlignment="1">
      <alignment vertical="center" wrapText="1"/>
    </xf>
    <xf numFmtId="0" fontId="43" fillId="0" borderId="0" xfId="10" applyFont="1" applyAlignment="1">
      <alignment vertical="center"/>
    </xf>
    <xf numFmtId="0" fontId="43" fillId="0" borderId="0" xfId="10" applyFont="1" applyAlignment="1">
      <alignment vertical="center" wrapText="1"/>
    </xf>
    <xf numFmtId="0" fontId="42" fillId="0" borderId="0" xfId="10" applyFont="1" applyAlignment="1">
      <alignment horizontal="left" vertical="center"/>
    </xf>
    <xf numFmtId="0" fontId="43" fillId="0" borderId="0" xfId="10" applyFont="1" applyAlignment="1">
      <alignment horizontal="left" vertical="center" wrapText="1"/>
    </xf>
    <xf numFmtId="0" fontId="37" fillId="0" borderId="0" xfId="10" applyFont="1" applyAlignment="1">
      <alignment vertical="center"/>
    </xf>
    <xf numFmtId="0" fontId="37" fillId="0" borderId="0" xfId="10" applyFont="1" applyAlignment="1">
      <alignment vertical="center" wrapText="1"/>
    </xf>
    <xf numFmtId="0" fontId="41" fillId="0" borderId="0" xfId="10" applyFont="1" applyAlignment="1">
      <alignment horizontal="left" vertical="center"/>
    </xf>
    <xf numFmtId="0" fontId="37" fillId="0" borderId="0" xfId="10" applyFont="1" applyAlignment="1">
      <alignment horizontal="left" vertical="center" wrapText="1"/>
    </xf>
    <xf numFmtId="0" fontId="61" fillId="0" borderId="0" xfId="10" applyFont="1" applyAlignment="1">
      <alignment horizontal="left" vertical="center" wrapText="1"/>
    </xf>
    <xf numFmtId="166" fontId="0" fillId="0" borderId="78" xfId="0" applyNumberFormat="1" applyFont="1" applyFill="1" applyBorder="1" applyAlignment="1">
      <alignment vertical="top"/>
    </xf>
    <xf numFmtId="0" fontId="0" fillId="0" borderId="79" xfId="0" applyBorder="1" applyAlignment="1"/>
    <xf numFmtId="165" fontId="57" fillId="0" borderId="37" xfId="0" applyNumberFormat="1" applyFont="1" applyFill="1" applyBorder="1" applyAlignment="1">
      <alignment vertical="top" wrapText="1"/>
    </xf>
    <xf numFmtId="0" fontId="0" fillId="0" borderId="37" xfId="0" applyBorder="1"/>
    <xf numFmtId="0" fontId="60" fillId="0" borderId="80" xfId="0" applyFont="1" applyBorder="1" applyAlignment="1">
      <alignment horizontal="right"/>
    </xf>
    <xf numFmtId="0" fontId="54" fillId="8" borderId="74" xfId="0" applyNumberFormat="1" applyFont="1" applyFill="1" applyBorder="1" applyAlignment="1">
      <alignment vertical="top" wrapText="1"/>
    </xf>
    <xf numFmtId="0" fontId="0" fillId="8" borderId="74" xfId="0" applyFill="1" applyBorder="1"/>
    <xf numFmtId="166" fontId="0" fillId="0" borderId="76" xfId="0" applyNumberFormat="1" applyFont="1" applyFill="1" applyBorder="1" applyAlignment="1">
      <alignment vertical="top"/>
    </xf>
    <xf numFmtId="0" fontId="0" fillId="0" borderId="78" xfId="0" applyBorder="1" applyAlignment="1"/>
    <xf numFmtId="165" fontId="57" fillId="0" borderId="11" xfId="0" applyNumberFormat="1" applyFont="1" applyFill="1" applyBorder="1" applyAlignment="1">
      <alignment vertical="top" wrapText="1"/>
    </xf>
    <xf numFmtId="0" fontId="0" fillId="0" borderId="11" xfId="0" applyBorder="1"/>
    <xf numFmtId="0" fontId="54" fillId="6" borderId="70" xfId="0" applyNumberFormat="1" applyFont="1" applyFill="1" applyBorder="1" applyAlignment="1">
      <alignment horizontal="center" vertical="center"/>
    </xf>
    <xf numFmtId="0" fontId="0" fillId="6" borderId="71" xfId="0" applyFill="1" applyBorder="1" applyAlignment="1">
      <alignment horizontal="center" vertical="center"/>
    </xf>
    <xf numFmtId="0" fontId="0" fillId="0" borderId="71" xfId="0" applyBorder="1" applyAlignment="1"/>
    <xf numFmtId="0" fontId="0" fillId="0" borderId="72" xfId="0" applyBorder="1" applyAlignment="1"/>
  </cellXfs>
  <cellStyles count="11">
    <cellStyle name="Dziesiętny" xfId="1" builtinId="3"/>
    <cellStyle name="Normalny" xfId="0" builtinId="0"/>
    <cellStyle name="Normalny 2" xfId="6" xr:uid="{00000000-0005-0000-0000-000002000000}"/>
    <cellStyle name="Normalny 3" xfId="7" xr:uid="{00000000-0005-0000-0000-000003000000}"/>
    <cellStyle name="Normalny 4" xfId="8" xr:uid="{00000000-0005-0000-0000-000004000000}"/>
    <cellStyle name="Normalny 5" xfId="10" xr:uid="{00000000-0005-0000-0000-000005000000}"/>
    <cellStyle name="Normalny_Kosztorys inwestorski wg TER" xfId="3" xr:uid="{00000000-0005-0000-0000-000006000000}"/>
    <cellStyle name="Normalny_Pawłowicka" xfId="9" xr:uid="{00000000-0005-0000-0000-000007000000}"/>
    <cellStyle name="Normalny_TER_choszcz_wa" xfId="4" xr:uid="{00000000-0005-0000-0000-000008000000}"/>
    <cellStyle name="Normalny_TER_Milsko_droga" xfId="5" xr:uid="{00000000-0005-0000-0000-000009000000}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"/>
  <sheetViews>
    <sheetView tabSelected="1" zoomScale="85" zoomScaleNormal="85" workbookViewId="0">
      <selection activeCell="B2" sqref="B2:D2"/>
    </sheetView>
  </sheetViews>
  <sheetFormatPr defaultRowHeight="12.75" x14ac:dyDescent="0.2"/>
  <cols>
    <col min="1" max="1" width="4.7109375" style="261" customWidth="1"/>
    <col min="2" max="2" width="7.7109375" style="261" customWidth="1"/>
    <col min="3" max="3" width="76" style="261" customWidth="1"/>
    <col min="4" max="4" width="23.140625" style="261" customWidth="1"/>
    <col min="5" max="5" width="3.85546875" style="261" customWidth="1"/>
    <col min="6" max="6" width="9.140625" style="261"/>
    <col min="7" max="7" width="22.28515625" style="261" bestFit="1" customWidth="1"/>
    <col min="8" max="11" width="9.140625" style="261"/>
    <col min="12" max="12" width="16.42578125" style="261" bestFit="1" customWidth="1"/>
    <col min="13" max="16384" width="9.140625" style="261"/>
  </cols>
  <sheetData>
    <row r="1" spans="1:5" ht="18.75" x14ac:dyDescent="0.2">
      <c r="A1" s="260"/>
      <c r="B1" s="364" t="s">
        <v>816</v>
      </c>
      <c r="C1" s="364"/>
      <c r="D1" s="364"/>
      <c r="E1" s="260"/>
    </row>
    <row r="2" spans="1:5" ht="18.75" x14ac:dyDescent="0.3">
      <c r="A2" s="262"/>
      <c r="B2" s="365" t="s">
        <v>0</v>
      </c>
      <c r="C2" s="365"/>
      <c r="D2" s="365"/>
      <c r="E2" s="262"/>
    </row>
    <row r="3" spans="1:5" ht="19.5" thickBot="1" x14ac:dyDescent="0.35">
      <c r="A3" s="262"/>
      <c r="B3" s="263"/>
      <c r="C3" s="263"/>
      <c r="D3" s="263"/>
      <c r="E3" s="263"/>
    </row>
    <row r="4" spans="1:5" s="264" customFormat="1" ht="16.5" thickTop="1" x14ac:dyDescent="0.25">
      <c r="B4" s="265"/>
      <c r="C4" s="366" t="s">
        <v>1</v>
      </c>
      <c r="D4" s="266" t="s">
        <v>2</v>
      </c>
      <c r="E4" s="267"/>
    </row>
    <row r="5" spans="1:5" s="264" customFormat="1" ht="16.5" thickBot="1" x14ac:dyDescent="0.3">
      <c r="B5" s="268"/>
      <c r="C5" s="367"/>
      <c r="D5" s="269" t="s">
        <v>3</v>
      </c>
      <c r="E5" s="270"/>
    </row>
    <row r="6" spans="1:5" s="271" customFormat="1" ht="12" thickTop="1" x14ac:dyDescent="0.25">
      <c r="B6" s="272">
        <v>1</v>
      </c>
      <c r="C6" s="273">
        <v>2</v>
      </c>
      <c r="D6" s="274">
        <v>3</v>
      </c>
      <c r="E6" s="275"/>
    </row>
    <row r="7" spans="1:5" s="271" customFormat="1" ht="18.75" hidden="1" x14ac:dyDescent="0.25">
      <c r="B7" s="276">
        <v>0</v>
      </c>
      <c r="C7" s="258" t="s">
        <v>4</v>
      </c>
      <c r="D7" s="277"/>
      <c r="E7" s="275"/>
    </row>
    <row r="8" spans="1:5" s="282" customFormat="1" ht="18.75" x14ac:dyDescent="0.25">
      <c r="B8" s="276">
        <v>1</v>
      </c>
      <c r="C8" s="258" t="s">
        <v>5</v>
      </c>
      <c r="D8" s="278">
        <f>'Roboty drogowe'!H118</f>
        <v>0</v>
      </c>
      <c r="E8" s="288"/>
    </row>
    <row r="9" spans="1:5" s="282" customFormat="1" ht="18.75" x14ac:dyDescent="0.25">
      <c r="B9" s="276">
        <v>2</v>
      </c>
      <c r="C9" s="258" t="s">
        <v>763</v>
      </c>
      <c r="D9" s="278">
        <f>'Przeb. sieci elektroenerget.'!I46</f>
        <v>0</v>
      </c>
      <c r="E9" s="288"/>
    </row>
    <row r="10" spans="1:5" s="282" customFormat="1" ht="18.75" x14ac:dyDescent="0.25">
      <c r="B10" s="276">
        <v>3</v>
      </c>
      <c r="C10" s="258" t="s">
        <v>192</v>
      </c>
      <c r="D10" s="278">
        <f>'Przebudowa hydrantów'!I49</f>
        <v>0</v>
      </c>
      <c r="E10" s="288"/>
    </row>
    <row r="11" spans="1:5" s="282" customFormat="1" ht="18.75" x14ac:dyDescent="0.25">
      <c r="B11" s="276">
        <v>4</v>
      </c>
      <c r="C11" s="258" t="s">
        <v>762</v>
      </c>
      <c r="D11" s="278">
        <f>'Budowa oświetlenia'!I31</f>
        <v>0</v>
      </c>
      <c r="E11" s="288"/>
    </row>
    <row r="12" spans="1:5" s="282" customFormat="1" ht="18.75" x14ac:dyDescent="0.25">
      <c r="B12" s="276">
        <v>5</v>
      </c>
      <c r="C12" s="258" t="s">
        <v>6</v>
      </c>
      <c r="D12" s="278">
        <f>'Kanał Technologiczny'!F16</f>
        <v>0</v>
      </c>
      <c r="E12" s="288"/>
    </row>
    <row r="13" spans="1:5" s="282" customFormat="1" ht="37.5" x14ac:dyDescent="0.25">
      <c r="B13" s="276">
        <v>6</v>
      </c>
      <c r="C13" s="258" t="s">
        <v>512</v>
      </c>
      <c r="D13" s="278">
        <f>'Przeb.telekom - ORANGE'!H62</f>
        <v>0</v>
      </c>
      <c r="E13" s="288"/>
    </row>
    <row r="14" spans="1:5" s="282" customFormat="1" ht="18.75" x14ac:dyDescent="0.25">
      <c r="B14" s="276">
        <v>7</v>
      </c>
      <c r="C14" s="258" t="s">
        <v>761</v>
      </c>
      <c r="D14" s="278">
        <f>'Kanalizacja deszczowa'!I234</f>
        <v>0</v>
      </c>
      <c r="E14" s="288"/>
    </row>
    <row r="15" spans="1:5" s="282" customFormat="1" ht="18.75" x14ac:dyDescent="0.25">
      <c r="B15" s="276">
        <v>8</v>
      </c>
      <c r="C15" s="259" t="s">
        <v>764</v>
      </c>
      <c r="D15" s="279">
        <f>'Przebudowa przyłączy gazowych'!I73</f>
        <v>0</v>
      </c>
      <c r="E15" s="288"/>
    </row>
    <row r="16" spans="1:5" s="282" customFormat="1" ht="37.5" x14ac:dyDescent="0.25">
      <c r="B16" s="276">
        <v>9</v>
      </c>
      <c r="C16" s="259" t="s">
        <v>720</v>
      </c>
      <c r="D16" s="279">
        <f>'Kanalizacja sanitarna'!I292</f>
        <v>0</v>
      </c>
      <c r="E16" s="288"/>
    </row>
    <row r="17" spans="2:19" s="282" customFormat="1" ht="18.75" x14ac:dyDescent="0.25">
      <c r="B17" s="280">
        <v>10</v>
      </c>
      <c r="C17" s="259" t="s">
        <v>814</v>
      </c>
      <c r="D17" s="279">
        <f>'Konserwacja rowu melioracyjnego'!H35</f>
        <v>0</v>
      </c>
      <c r="E17" s="288"/>
    </row>
    <row r="18" spans="2:19" s="282" customFormat="1" ht="19.5" thickBot="1" x14ac:dyDescent="0.3">
      <c r="B18" s="280"/>
      <c r="C18" s="259"/>
      <c r="D18" s="279"/>
      <c r="E18" s="288"/>
    </row>
    <row r="19" spans="2:19" s="282" customFormat="1" ht="27.75" customHeight="1" thickTop="1" x14ac:dyDescent="0.25">
      <c r="B19" s="289"/>
      <c r="C19" s="290" t="s">
        <v>767</v>
      </c>
      <c r="D19" s="291">
        <f>SUM(D8:D15,D17)</f>
        <v>0</v>
      </c>
      <c r="E19" s="281"/>
      <c r="G19" s="283"/>
    </row>
    <row r="20" spans="2:19" s="282" customFormat="1" ht="22.5" customHeight="1" x14ac:dyDescent="0.25">
      <c r="B20" s="292"/>
      <c r="C20" s="293" t="s">
        <v>7</v>
      </c>
      <c r="D20" s="294">
        <f>D19*0.23</f>
        <v>0</v>
      </c>
      <c r="E20" s="281"/>
    </row>
    <row r="21" spans="2:19" s="287" customFormat="1" ht="30.75" customHeight="1" thickBot="1" x14ac:dyDescent="0.3">
      <c r="B21" s="295"/>
      <c r="C21" s="296" t="s">
        <v>8</v>
      </c>
      <c r="D21" s="297">
        <f>D19+D20</f>
        <v>0</v>
      </c>
      <c r="E21" s="284"/>
      <c r="F21" s="285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</row>
    <row r="22" spans="2:19" ht="27" customHeight="1" thickTop="1" x14ac:dyDescent="0.2">
      <c r="B22" s="298"/>
      <c r="C22" s="299" t="s">
        <v>765</v>
      </c>
      <c r="D22" s="300">
        <f>SUM(D16)</f>
        <v>0</v>
      </c>
    </row>
    <row r="23" spans="2:19" ht="30.75" customHeight="1" x14ac:dyDescent="0.2">
      <c r="B23" s="301"/>
      <c r="C23" s="302" t="s">
        <v>7</v>
      </c>
      <c r="D23" s="303">
        <f>D22*0.23</f>
        <v>0</v>
      </c>
    </row>
    <row r="24" spans="2:19" ht="29.25" customHeight="1" thickBot="1" x14ac:dyDescent="0.25">
      <c r="B24" s="304"/>
      <c r="C24" s="305" t="s">
        <v>8</v>
      </c>
      <c r="D24" s="306">
        <f>D22+D23</f>
        <v>0</v>
      </c>
    </row>
    <row r="25" spans="2:19" ht="30" customHeight="1" thickTop="1" x14ac:dyDescent="0.2">
      <c r="B25" s="307"/>
      <c r="C25" s="308" t="s">
        <v>766</v>
      </c>
      <c r="D25" s="309">
        <f>D19+D22</f>
        <v>0</v>
      </c>
    </row>
    <row r="26" spans="2:19" ht="27" customHeight="1" x14ac:dyDescent="0.2">
      <c r="B26" s="310"/>
      <c r="C26" s="311" t="s">
        <v>7</v>
      </c>
      <c r="D26" s="312">
        <f>D25*0.23</f>
        <v>0</v>
      </c>
    </row>
    <row r="27" spans="2:19" ht="28.5" customHeight="1" thickBot="1" x14ac:dyDescent="0.25">
      <c r="B27" s="313"/>
      <c r="C27" s="314" t="s">
        <v>8</v>
      </c>
      <c r="D27" s="315">
        <f>D25+D26</f>
        <v>0</v>
      </c>
    </row>
    <row r="28" spans="2:19" ht="13.5" thickTop="1" x14ac:dyDescent="0.2"/>
  </sheetData>
  <mergeCells count="3">
    <mergeCell ref="B1:D1"/>
    <mergeCell ref="B2:D2"/>
    <mergeCell ref="C4:C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292"/>
  <sheetViews>
    <sheetView topLeftCell="A248" zoomScaleNormal="100" workbookViewId="0">
      <selection activeCell="I246" sqref="I246"/>
    </sheetView>
  </sheetViews>
  <sheetFormatPr defaultRowHeight="12.75" x14ac:dyDescent="0.25"/>
  <cols>
    <col min="1" max="1" width="4.5703125" style="118" bestFit="1" customWidth="1"/>
    <col min="2" max="2" width="19.140625" style="118" bestFit="1" customWidth="1"/>
    <col min="3" max="3" width="6.28515625" style="118" bestFit="1" customWidth="1"/>
    <col min="4" max="4" width="67" style="118" bestFit="1" customWidth="1"/>
    <col min="5" max="5" width="1.7109375" style="118" customWidth="1"/>
    <col min="6" max="6" width="5.7109375" style="118" bestFit="1" customWidth="1"/>
    <col min="7" max="7" width="7.42578125" style="118" customWidth="1"/>
    <col min="8" max="8" width="6" style="118" bestFit="1" customWidth="1"/>
    <col min="9" max="9" width="8" style="119" bestFit="1" customWidth="1"/>
    <col min="10" max="1006" width="7" style="118" customWidth="1"/>
    <col min="1007" max="16384" width="9.140625" style="118"/>
  </cols>
  <sheetData>
    <row r="1" spans="1:9" ht="15" x14ac:dyDescent="0.25">
      <c r="A1" s="395" t="s">
        <v>721</v>
      </c>
      <c r="B1" s="395"/>
      <c r="C1" s="395"/>
      <c r="D1" s="395"/>
      <c r="E1" s="395"/>
    </row>
    <row r="3" spans="1:9" x14ac:dyDescent="0.25">
      <c r="A3" s="120" t="s">
        <v>196</v>
      </c>
      <c r="B3" s="396" t="s">
        <v>654</v>
      </c>
      <c r="C3" s="396"/>
      <c r="D3" s="396"/>
      <c r="E3" s="396"/>
    </row>
    <row r="4" spans="1:9" x14ac:dyDescent="0.25">
      <c r="A4" s="120" t="s">
        <v>195</v>
      </c>
      <c r="B4" s="396" t="s">
        <v>720</v>
      </c>
      <c r="C4" s="396"/>
      <c r="D4" s="396"/>
      <c r="E4" s="396"/>
    </row>
    <row r="5" spans="1:9" x14ac:dyDescent="0.25">
      <c r="A5" s="120" t="s">
        <v>193</v>
      </c>
      <c r="B5" s="396" t="s">
        <v>719</v>
      </c>
      <c r="C5" s="396"/>
      <c r="D5" s="396"/>
      <c r="E5" s="396"/>
    </row>
    <row r="8" spans="1:9" x14ac:dyDescent="0.25">
      <c r="A8" s="121" t="s">
        <v>191</v>
      </c>
      <c r="B8" s="121" t="s">
        <v>190</v>
      </c>
      <c r="C8" s="121"/>
      <c r="D8" s="121" t="s">
        <v>189</v>
      </c>
      <c r="F8" s="121" t="s">
        <v>188</v>
      </c>
      <c r="G8" s="121" t="s">
        <v>122</v>
      </c>
      <c r="H8" s="121" t="s">
        <v>187</v>
      </c>
      <c r="I8" s="122" t="s">
        <v>2</v>
      </c>
    </row>
    <row r="10" spans="1:9" x14ac:dyDescent="0.25">
      <c r="A10" s="393" t="s">
        <v>186</v>
      </c>
      <c r="B10" s="393"/>
      <c r="C10" s="394" t="s">
        <v>718</v>
      </c>
      <c r="D10" s="394"/>
      <c r="E10" s="394"/>
    </row>
    <row r="12" spans="1:9" x14ac:dyDescent="0.25">
      <c r="A12" s="393" t="s">
        <v>184</v>
      </c>
      <c r="B12" s="393"/>
      <c r="C12" s="394" t="s">
        <v>550</v>
      </c>
      <c r="D12" s="394"/>
      <c r="E12" s="394"/>
    </row>
    <row r="13" spans="1:9" x14ac:dyDescent="0.25">
      <c r="A13" s="123">
        <v>1</v>
      </c>
      <c r="B13" s="124" t="s">
        <v>549</v>
      </c>
      <c r="C13" s="124" t="s">
        <v>548</v>
      </c>
      <c r="D13" s="125" t="s">
        <v>591</v>
      </c>
      <c r="F13" s="126" t="s">
        <v>16</v>
      </c>
      <c r="G13" s="127">
        <v>0.45300000000000001</v>
      </c>
      <c r="H13" s="128"/>
      <c r="I13" s="129">
        <f>ROUND(H13*G13,2)</f>
        <v>0</v>
      </c>
    </row>
    <row r="14" spans="1:9" x14ac:dyDescent="0.25">
      <c r="F14" s="393" t="s">
        <v>129</v>
      </c>
      <c r="G14" s="393"/>
      <c r="H14" s="393"/>
      <c r="I14" s="130">
        <f>SUM(I13)</f>
        <v>0</v>
      </c>
    </row>
    <row r="16" spans="1:9" x14ac:dyDescent="0.25">
      <c r="A16" s="393" t="s">
        <v>169</v>
      </c>
      <c r="B16" s="393"/>
      <c r="C16" s="394" t="s">
        <v>183</v>
      </c>
      <c r="D16" s="394"/>
      <c r="E16" s="394"/>
    </row>
    <row r="17" spans="1:9" ht="24" x14ac:dyDescent="0.25">
      <c r="A17" s="123">
        <v>2</v>
      </c>
      <c r="B17" s="124" t="s">
        <v>545</v>
      </c>
      <c r="C17" s="124" t="s">
        <v>528</v>
      </c>
      <c r="D17" s="125" t="s">
        <v>771</v>
      </c>
      <c r="F17" s="126" t="s">
        <v>133</v>
      </c>
      <c r="G17" s="127">
        <v>1208.7670000000001</v>
      </c>
      <c r="H17" s="128"/>
      <c r="I17" s="129">
        <f t="shared" ref="I17:I28" si="0">ROUND(H17*G17,2)</f>
        <v>0</v>
      </c>
    </row>
    <row r="18" spans="1:9" ht="24" x14ac:dyDescent="0.25">
      <c r="A18" s="123">
        <v>3</v>
      </c>
      <c r="B18" s="124" t="s">
        <v>544</v>
      </c>
      <c r="C18" s="124" t="s">
        <v>528</v>
      </c>
      <c r="D18" s="125" t="s">
        <v>773</v>
      </c>
      <c r="F18" s="126" t="s">
        <v>133</v>
      </c>
      <c r="G18" s="127">
        <v>134.30699999999999</v>
      </c>
      <c r="H18" s="128"/>
      <c r="I18" s="129">
        <f t="shared" si="0"/>
        <v>0</v>
      </c>
    </row>
    <row r="19" spans="1:9" x14ac:dyDescent="0.25">
      <c r="A19" s="123">
        <v>4</v>
      </c>
      <c r="B19" s="124" t="s">
        <v>540</v>
      </c>
      <c r="C19" s="124" t="s">
        <v>528</v>
      </c>
      <c r="D19" s="125" t="s">
        <v>809</v>
      </c>
      <c r="F19" s="126" t="s">
        <v>133</v>
      </c>
      <c r="G19" s="127">
        <v>1343.0740000000001</v>
      </c>
      <c r="H19" s="128"/>
      <c r="I19" s="129">
        <f t="shared" si="0"/>
        <v>0</v>
      </c>
    </row>
    <row r="20" spans="1:9" x14ac:dyDescent="0.25">
      <c r="A20" s="123">
        <v>5</v>
      </c>
      <c r="B20" s="124" t="s">
        <v>543</v>
      </c>
      <c r="C20" s="124" t="s">
        <v>528</v>
      </c>
      <c r="D20" s="125" t="s">
        <v>589</v>
      </c>
      <c r="F20" s="126" t="s">
        <v>165</v>
      </c>
      <c r="G20" s="127">
        <v>435.55399999999997</v>
      </c>
      <c r="H20" s="128"/>
      <c r="I20" s="129">
        <f t="shared" si="0"/>
        <v>0</v>
      </c>
    </row>
    <row r="21" spans="1:9" x14ac:dyDescent="0.25">
      <c r="A21" s="123">
        <v>6</v>
      </c>
      <c r="B21" s="124" t="s">
        <v>588</v>
      </c>
      <c r="C21" s="124" t="s">
        <v>528</v>
      </c>
      <c r="D21" s="125" t="s">
        <v>177</v>
      </c>
      <c r="F21" s="126" t="s">
        <v>133</v>
      </c>
      <c r="G21" s="127">
        <v>203.559</v>
      </c>
      <c r="H21" s="128"/>
      <c r="I21" s="129">
        <f t="shared" si="0"/>
        <v>0</v>
      </c>
    </row>
    <row r="22" spans="1:9" ht="36" x14ac:dyDescent="0.25">
      <c r="A22" s="123">
        <v>7</v>
      </c>
      <c r="B22" s="124" t="s">
        <v>541</v>
      </c>
      <c r="C22" s="124" t="s">
        <v>528</v>
      </c>
      <c r="D22" s="125" t="s">
        <v>175</v>
      </c>
      <c r="F22" s="126" t="s">
        <v>133</v>
      </c>
      <c r="G22" s="127">
        <v>1279.7439999999999</v>
      </c>
      <c r="H22" s="128"/>
      <c r="I22" s="129">
        <f t="shared" si="0"/>
        <v>0</v>
      </c>
    </row>
    <row r="23" spans="1:9" x14ac:dyDescent="0.25">
      <c r="A23" s="123">
        <v>8</v>
      </c>
      <c r="B23" s="124" t="s">
        <v>539</v>
      </c>
      <c r="C23" s="124" t="s">
        <v>528</v>
      </c>
      <c r="D23" s="125" t="s">
        <v>538</v>
      </c>
      <c r="F23" s="126" t="s">
        <v>133</v>
      </c>
      <c r="G23" s="127">
        <v>1279.7439999999999</v>
      </c>
      <c r="H23" s="128"/>
      <c r="I23" s="129">
        <f t="shared" si="0"/>
        <v>0</v>
      </c>
    </row>
    <row r="24" spans="1:9" ht="24" x14ac:dyDescent="0.25">
      <c r="A24" s="123">
        <v>9</v>
      </c>
      <c r="B24" s="124" t="s">
        <v>537</v>
      </c>
      <c r="C24" s="124" t="s">
        <v>528</v>
      </c>
      <c r="D24" s="125" t="s">
        <v>170</v>
      </c>
      <c r="F24" s="126" t="s">
        <v>133</v>
      </c>
      <c r="G24" s="127">
        <v>1010.852</v>
      </c>
      <c r="H24" s="128"/>
      <c r="I24" s="129">
        <f t="shared" si="0"/>
        <v>0</v>
      </c>
    </row>
    <row r="25" spans="1:9" x14ac:dyDescent="0.25">
      <c r="A25" s="123">
        <v>10</v>
      </c>
      <c r="B25" s="124" t="s">
        <v>587</v>
      </c>
      <c r="C25" s="124" t="s">
        <v>580</v>
      </c>
      <c r="D25" s="125" t="s">
        <v>586</v>
      </c>
      <c r="F25" s="126" t="s">
        <v>130</v>
      </c>
      <c r="G25" s="127">
        <v>21</v>
      </c>
      <c r="H25" s="128"/>
      <c r="I25" s="129">
        <f t="shared" si="0"/>
        <v>0</v>
      </c>
    </row>
    <row r="26" spans="1:9" x14ac:dyDescent="0.25">
      <c r="A26" s="123">
        <v>11</v>
      </c>
      <c r="B26" s="124" t="s">
        <v>585</v>
      </c>
      <c r="C26" s="124" t="s">
        <v>580</v>
      </c>
      <c r="D26" s="125" t="s">
        <v>584</v>
      </c>
      <c r="F26" s="126" t="s">
        <v>130</v>
      </c>
      <c r="G26" s="127">
        <v>21</v>
      </c>
      <c r="H26" s="128"/>
      <c r="I26" s="129">
        <f t="shared" si="0"/>
        <v>0</v>
      </c>
    </row>
    <row r="27" spans="1:9" ht="24" x14ac:dyDescent="0.25">
      <c r="A27" s="123">
        <v>12</v>
      </c>
      <c r="B27" s="124" t="s">
        <v>583</v>
      </c>
      <c r="C27" s="124" t="s">
        <v>580</v>
      </c>
      <c r="D27" s="125" t="s">
        <v>582</v>
      </c>
      <c r="F27" s="126" t="s">
        <v>130</v>
      </c>
      <c r="G27" s="127">
        <v>17</v>
      </c>
      <c r="H27" s="128"/>
      <c r="I27" s="129">
        <f t="shared" si="0"/>
        <v>0</v>
      </c>
    </row>
    <row r="28" spans="1:9" ht="24" x14ac:dyDescent="0.25">
      <c r="A28" s="123">
        <v>13</v>
      </c>
      <c r="B28" s="124" t="s">
        <v>581</v>
      </c>
      <c r="C28" s="124" t="s">
        <v>580</v>
      </c>
      <c r="D28" s="125" t="s">
        <v>579</v>
      </c>
      <c r="F28" s="126" t="s">
        <v>130</v>
      </c>
      <c r="G28" s="127">
        <v>17</v>
      </c>
      <c r="H28" s="128"/>
      <c r="I28" s="129">
        <f t="shared" si="0"/>
        <v>0</v>
      </c>
    </row>
    <row r="29" spans="1:9" x14ac:dyDescent="0.25">
      <c r="F29" s="393" t="s">
        <v>129</v>
      </c>
      <c r="G29" s="393"/>
      <c r="H29" s="393"/>
      <c r="I29" s="130">
        <f>SUM(I17:I28)</f>
        <v>0</v>
      </c>
    </row>
    <row r="31" spans="1:9" x14ac:dyDescent="0.25">
      <c r="A31" s="393" t="s">
        <v>164</v>
      </c>
      <c r="B31" s="393"/>
      <c r="C31" s="394" t="s">
        <v>577</v>
      </c>
      <c r="D31" s="394"/>
      <c r="E31" s="394"/>
    </row>
    <row r="32" spans="1:9" ht="24" x14ac:dyDescent="0.25">
      <c r="A32" s="123">
        <v>14</v>
      </c>
      <c r="B32" s="124" t="s">
        <v>534</v>
      </c>
      <c r="C32" s="124" t="s">
        <v>528</v>
      </c>
      <c r="D32" s="125" t="s">
        <v>166</v>
      </c>
      <c r="F32" s="126" t="s">
        <v>165</v>
      </c>
      <c r="G32" s="127">
        <v>2062.922</v>
      </c>
      <c r="H32" s="128"/>
      <c r="I32" s="129">
        <f t="shared" ref="I32:I34" si="1">ROUND(H32*G32,2)</f>
        <v>0</v>
      </c>
    </row>
    <row r="33" spans="1:9" ht="24" x14ac:dyDescent="0.25">
      <c r="A33" s="123">
        <v>15</v>
      </c>
      <c r="B33" s="124" t="s">
        <v>651</v>
      </c>
      <c r="C33" s="124" t="s">
        <v>528</v>
      </c>
      <c r="D33" s="125" t="s">
        <v>650</v>
      </c>
      <c r="F33" s="126" t="s">
        <v>165</v>
      </c>
      <c r="G33" s="127">
        <v>623.22699999999998</v>
      </c>
      <c r="H33" s="128"/>
      <c r="I33" s="129">
        <f t="shared" si="1"/>
        <v>0</v>
      </c>
    </row>
    <row r="34" spans="1:9" ht="24" x14ac:dyDescent="0.25">
      <c r="A34" s="123">
        <v>16</v>
      </c>
      <c r="B34" s="124" t="s">
        <v>132</v>
      </c>
      <c r="C34" s="124" t="s">
        <v>528</v>
      </c>
      <c r="D34" s="125" t="s">
        <v>576</v>
      </c>
      <c r="F34" s="126" t="s">
        <v>130</v>
      </c>
      <c r="G34" s="127">
        <v>1</v>
      </c>
      <c r="H34" s="128"/>
      <c r="I34" s="129">
        <f t="shared" si="1"/>
        <v>0</v>
      </c>
    </row>
    <row r="35" spans="1:9" x14ac:dyDescent="0.25">
      <c r="F35" s="393" t="s">
        <v>129</v>
      </c>
      <c r="G35" s="393"/>
      <c r="H35" s="393"/>
      <c r="I35" s="130">
        <f>SUM(I32:I34)</f>
        <v>0</v>
      </c>
    </row>
    <row r="37" spans="1:9" x14ac:dyDescent="0.25">
      <c r="A37" s="393" t="s">
        <v>643</v>
      </c>
      <c r="B37" s="393"/>
      <c r="C37" s="394" t="s">
        <v>163</v>
      </c>
      <c r="D37" s="394"/>
      <c r="E37" s="394"/>
    </row>
    <row r="38" spans="1:9" x14ac:dyDescent="0.25">
      <c r="A38" s="123">
        <v>17</v>
      </c>
      <c r="B38" s="124" t="s">
        <v>524</v>
      </c>
      <c r="C38" s="124" t="s">
        <v>517</v>
      </c>
      <c r="D38" s="125" t="s">
        <v>523</v>
      </c>
      <c r="F38" s="126" t="s">
        <v>154</v>
      </c>
      <c r="G38" s="127">
        <v>452.8</v>
      </c>
      <c r="H38" s="128"/>
      <c r="I38" s="129">
        <f t="shared" ref="I38:I42" si="2">ROUND(H38*G38,2)</f>
        <v>0</v>
      </c>
    </row>
    <row r="39" spans="1:9" ht="24" x14ac:dyDescent="0.25">
      <c r="A39" s="123">
        <v>18</v>
      </c>
      <c r="B39" s="124" t="s">
        <v>715</v>
      </c>
      <c r="C39" s="124" t="s">
        <v>517</v>
      </c>
      <c r="D39" s="125" t="s">
        <v>714</v>
      </c>
      <c r="F39" s="126" t="s">
        <v>11</v>
      </c>
      <c r="G39" s="127">
        <v>19</v>
      </c>
      <c r="H39" s="128"/>
      <c r="I39" s="129">
        <f t="shared" si="2"/>
        <v>0</v>
      </c>
    </row>
    <row r="40" spans="1:9" x14ac:dyDescent="0.25">
      <c r="A40" s="123">
        <v>19</v>
      </c>
      <c r="B40" s="124" t="s">
        <v>572</v>
      </c>
      <c r="C40" s="124" t="s">
        <v>517</v>
      </c>
      <c r="D40" s="125" t="s">
        <v>571</v>
      </c>
      <c r="F40" s="126" t="s">
        <v>130</v>
      </c>
      <c r="G40" s="127">
        <v>13</v>
      </c>
      <c r="H40" s="128"/>
      <c r="I40" s="129">
        <f t="shared" si="2"/>
        <v>0</v>
      </c>
    </row>
    <row r="41" spans="1:9" ht="36" x14ac:dyDescent="0.25">
      <c r="A41" s="123">
        <v>20</v>
      </c>
      <c r="B41" s="124" t="s">
        <v>570</v>
      </c>
      <c r="C41" s="124" t="s">
        <v>517</v>
      </c>
      <c r="D41" s="125" t="s">
        <v>710</v>
      </c>
      <c r="F41" s="126" t="s">
        <v>11</v>
      </c>
      <c r="G41" s="127">
        <v>13</v>
      </c>
      <c r="H41" s="128"/>
      <c r="I41" s="129">
        <f t="shared" si="2"/>
        <v>0</v>
      </c>
    </row>
    <row r="42" spans="1:9" x14ac:dyDescent="0.25">
      <c r="A42" s="123">
        <v>21</v>
      </c>
      <c r="B42" s="124" t="s">
        <v>518</v>
      </c>
      <c r="C42" s="124" t="s">
        <v>517</v>
      </c>
      <c r="D42" s="125" t="s">
        <v>516</v>
      </c>
      <c r="F42" s="126" t="s">
        <v>154</v>
      </c>
      <c r="G42" s="127">
        <v>452.8</v>
      </c>
      <c r="H42" s="128"/>
      <c r="I42" s="129">
        <f t="shared" si="2"/>
        <v>0</v>
      </c>
    </row>
    <row r="43" spans="1:9" x14ac:dyDescent="0.25">
      <c r="F43" s="393" t="s">
        <v>129</v>
      </c>
      <c r="G43" s="393"/>
      <c r="H43" s="393"/>
      <c r="I43" s="130">
        <f>SUM(I38:I42)</f>
        <v>0</v>
      </c>
    </row>
    <row r="45" spans="1:9" x14ac:dyDescent="0.25">
      <c r="A45" s="393" t="s">
        <v>606</v>
      </c>
      <c r="B45" s="393"/>
      <c r="C45" s="394" t="s">
        <v>717</v>
      </c>
      <c r="D45" s="394"/>
      <c r="E45" s="394"/>
    </row>
    <row r="47" spans="1:9" x14ac:dyDescent="0.25">
      <c r="A47" s="393" t="s">
        <v>604</v>
      </c>
      <c r="B47" s="393"/>
      <c r="C47" s="394" t="s">
        <v>550</v>
      </c>
      <c r="D47" s="394"/>
      <c r="E47" s="394"/>
    </row>
    <row r="48" spans="1:9" x14ac:dyDescent="0.25">
      <c r="A48" s="123">
        <v>22</v>
      </c>
      <c r="B48" s="124" t="s">
        <v>549</v>
      </c>
      <c r="C48" s="124" t="s">
        <v>548</v>
      </c>
      <c r="D48" s="125" t="s">
        <v>591</v>
      </c>
      <c r="F48" s="126" t="s">
        <v>16</v>
      </c>
      <c r="G48" s="127">
        <v>0.223</v>
      </c>
      <c r="H48" s="128"/>
      <c r="I48" s="129">
        <f>ROUND(H48*G48,2)</f>
        <v>0</v>
      </c>
    </row>
    <row r="49" spans="1:9" x14ac:dyDescent="0.25">
      <c r="F49" s="393" t="s">
        <v>129</v>
      </c>
      <c r="G49" s="393"/>
      <c r="H49" s="393"/>
      <c r="I49" s="130">
        <f>SUM(I48)</f>
        <v>0</v>
      </c>
    </row>
    <row r="51" spans="1:9" x14ac:dyDescent="0.25">
      <c r="A51" s="393" t="s">
        <v>603</v>
      </c>
      <c r="B51" s="393"/>
      <c r="C51" s="394" t="s">
        <v>183</v>
      </c>
      <c r="D51" s="394"/>
      <c r="E51" s="394"/>
    </row>
    <row r="52" spans="1:9" ht="24" x14ac:dyDescent="0.25">
      <c r="A52" s="123">
        <v>23</v>
      </c>
      <c r="B52" s="124" t="s">
        <v>545</v>
      </c>
      <c r="C52" s="124" t="s">
        <v>528</v>
      </c>
      <c r="D52" s="125" t="s">
        <v>771</v>
      </c>
      <c r="F52" s="126" t="s">
        <v>133</v>
      </c>
      <c r="G52" s="127">
        <v>924.28899999999999</v>
      </c>
      <c r="H52" s="128"/>
      <c r="I52" s="129">
        <f t="shared" ref="I52:I63" si="3">ROUND(H52*G52,2)</f>
        <v>0</v>
      </c>
    </row>
    <row r="53" spans="1:9" ht="24" x14ac:dyDescent="0.25">
      <c r="A53" s="123">
        <v>24</v>
      </c>
      <c r="B53" s="124" t="s">
        <v>544</v>
      </c>
      <c r="C53" s="124" t="s">
        <v>528</v>
      </c>
      <c r="D53" s="125" t="s">
        <v>773</v>
      </c>
      <c r="F53" s="126" t="s">
        <v>133</v>
      </c>
      <c r="G53" s="127">
        <v>102.699</v>
      </c>
      <c r="H53" s="128"/>
      <c r="I53" s="129">
        <f t="shared" si="3"/>
        <v>0</v>
      </c>
    </row>
    <row r="54" spans="1:9" x14ac:dyDescent="0.25">
      <c r="A54" s="123">
        <v>25</v>
      </c>
      <c r="B54" s="124" t="s">
        <v>540</v>
      </c>
      <c r="C54" s="124" t="s">
        <v>528</v>
      </c>
      <c r="D54" s="125" t="s">
        <v>809</v>
      </c>
      <c r="F54" s="126" t="s">
        <v>133</v>
      </c>
      <c r="G54" s="127">
        <v>1026.9870000000001</v>
      </c>
      <c r="H54" s="128"/>
      <c r="I54" s="129">
        <f t="shared" si="3"/>
        <v>0</v>
      </c>
    </row>
    <row r="55" spans="1:9" x14ac:dyDescent="0.25">
      <c r="A55" s="123">
        <v>26</v>
      </c>
      <c r="B55" s="124" t="s">
        <v>543</v>
      </c>
      <c r="C55" s="124" t="s">
        <v>528</v>
      </c>
      <c r="D55" s="125" t="s">
        <v>589</v>
      </c>
      <c r="F55" s="126" t="s">
        <v>165</v>
      </c>
      <c r="G55" s="127">
        <v>215.19</v>
      </c>
      <c r="H55" s="128"/>
      <c r="I55" s="129">
        <f t="shared" si="3"/>
        <v>0</v>
      </c>
    </row>
    <row r="56" spans="1:9" x14ac:dyDescent="0.25">
      <c r="A56" s="123">
        <v>27</v>
      </c>
      <c r="B56" s="124" t="s">
        <v>588</v>
      </c>
      <c r="C56" s="124" t="s">
        <v>528</v>
      </c>
      <c r="D56" s="125" t="s">
        <v>177</v>
      </c>
      <c r="F56" s="126" t="s">
        <v>133</v>
      </c>
      <c r="G56" s="127">
        <v>100.58799999999999</v>
      </c>
      <c r="H56" s="128"/>
      <c r="I56" s="129">
        <f t="shared" si="3"/>
        <v>0</v>
      </c>
    </row>
    <row r="57" spans="1:9" ht="36" x14ac:dyDescent="0.25">
      <c r="A57" s="123">
        <v>28</v>
      </c>
      <c r="B57" s="124" t="s">
        <v>541</v>
      </c>
      <c r="C57" s="124" t="s">
        <v>528</v>
      </c>
      <c r="D57" s="125" t="s">
        <v>175</v>
      </c>
      <c r="F57" s="126" t="s">
        <v>133</v>
      </c>
      <c r="G57" s="127">
        <v>981.77300000000002</v>
      </c>
      <c r="H57" s="128"/>
      <c r="I57" s="129">
        <f t="shared" si="3"/>
        <v>0</v>
      </c>
    </row>
    <row r="58" spans="1:9" x14ac:dyDescent="0.25">
      <c r="A58" s="123">
        <v>29</v>
      </c>
      <c r="B58" s="124" t="s">
        <v>539</v>
      </c>
      <c r="C58" s="124" t="s">
        <v>528</v>
      </c>
      <c r="D58" s="125" t="s">
        <v>538</v>
      </c>
      <c r="F58" s="126" t="s">
        <v>133</v>
      </c>
      <c r="G58" s="127">
        <v>981.77300000000002</v>
      </c>
      <c r="H58" s="128"/>
      <c r="I58" s="129">
        <f t="shared" si="3"/>
        <v>0</v>
      </c>
    </row>
    <row r="59" spans="1:9" ht="24" x14ac:dyDescent="0.25">
      <c r="A59" s="123">
        <v>30</v>
      </c>
      <c r="B59" s="124" t="s">
        <v>537</v>
      </c>
      <c r="C59" s="124" t="s">
        <v>528</v>
      </c>
      <c r="D59" s="125" t="s">
        <v>170</v>
      </c>
      <c r="F59" s="126" t="s">
        <v>133</v>
      </c>
      <c r="G59" s="127">
        <v>848.90599999999995</v>
      </c>
      <c r="H59" s="128"/>
      <c r="I59" s="129">
        <f t="shared" si="3"/>
        <v>0</v>
      </c>
    </row>
    <row r="60" spans="1:9" x14ac:dyDescent="0.25">
      <c r="A60" s="123">
        <v>31</v>
      </c>
      <c r="B60" s="124" t="s">
        <v>587</v>
      </c>
      <c r="C60" s="124" t="s">
        <v>580</v>
      </c>
      <c r="D60" s="125" t="s">
        <v>586</v>
      </c>
      <c r="F60" s="126" t="s">
        <v>130</v>
      </c>
      <c r="G60" s="127">
        <v>4</v>
      </c>
      <c r="H60" s="128"/>
      <c r="I60" s="129">
        <f t="shared" si="3"/>
        <v>0</v>
      </c>
    </row>
    <row r="61" spans="1:9" x14ac:dyDescent="0.25">
      <c r="A61" s="123">
        <v>32</v>
      </c>
      <c r="B61" s="124" t="s">
        <v>585</v>
      </c>
      <c r="C61" s="124" t="s">
        <v>580</v>
      </c>
      <c r="D61" s="125" t="s">
        <v>584</v>
      </c>
      <c r="F61" s="126" t="s">
        <v>130</v>
      </c>
      <c r="G61" s="127">
        <v>4</v>
      </c>
      <c r="H61" s="128"/>
      <c r="I61" s="129">
        <f t="shared" si="3"/>
        <v>0</v>
      </c>
    </row>
    <row r="62" spans="1:9" ht="24" x14ac:dyDescent="0.25">
      <c r="A62" s="123">
        <v>33</v>
      </c>
      <c r="B62" s="124" t="s">
        <v>583</v>
      </c>
      <c r="C62" s="124" t="s">
        <v>580</v>
      </c>
      <c r="D62" s="125" t="s">
        <v>582</v>
      </c>
      <c r="F62" s="126" t="s">
        <v>130</v>
      </c>
      <c r="G62" s="127">
        <v>5</v>
      </c>
      <c r="H62" s="128"/>
      <c r="I62" s="129">
        <f t="shared" si="3"/>
        <v>0</v>
      </c>
    </row>
    <row r="63" spans="1:9" ht="24" x14ac:dyDescent="0.25">
      <c r="A63" s="123">
        <v>34</v>
      </c>
      <c r="B63" s="124" t="s">
        <v>581</v>
      </c>
      <c r="C63" s="124" t="s">
        <v>580</v>
      </c>
      <c r="D63" s="125" t="s">
        <v>579</v>
      </c>
      <c r="F63" s="126" t="s">
        <v>130</v>
      </c>
      <c r="G63" s="127">
        <v>5</v>
      </c>
      <c r="H63" s="128"/>
      <c r="I63" s="129">
        <f t="shared" si="3"/>
        <v>0</v>
      </c>
    </row>
    <row r="64" spans="1:9" x14ac:dyDescent="0.25">
      <c r="F64" s="393" t="s">
        <v>129</v>
      </c>
      <c r="G64" s="393"/>
      <c r="H64" s="393"/>
      <c r="I64" s="130">
        <f>SUM(I52:I63)</f>
        <v>0</v>
      </c>
    </row>
    <row r="66" spans="1:9" x14ac:dyDescent="0.25">
      <c r="A66" s="393" t="s">
        <v>602</v>
      </c>
      <c r="B66" s="393"/>
      <c r="C66" s="394" t="s">
        <v>577</v>
      </c>
      <c r="D66" s="394"/>
      <c r="E66" s="394"/>
    </row>
    <row r="67" spans="1:9" ht="24" x14ac:dyDescent="0.25">
      <c r="A67" s="123">
        <v>35</v>
      </c>
      <c r="B67" s="124" t="s">
        <v>534</v>
      </c>
      <c r="C67" s="124" t="s">
        <v>528</v>
      </c>
      <c r="D67" s="125" t="s">
        <v>166</v>
      </c>
      <c r="F67" s="126" t="s">
        <v>165</v>
      </c>
      <c r="G67" s="127">
        <v>167.56399999999999</v>
      </c>
      <c r="H67" s="128"/>
      <c r="I67" s="129">
        <f t="shared" ref="I67:I69" si="4">ROUND(H67*G67,2)</f>
        <v>0</v>
      </c>
    </row>
    <row r="68" spans="1:9" ht="24" x14ac:dyDescent="0.25">
      <c r="A68" s="123">
        <v>36</v>
      </c>
      <c r="B68" s="124" t="s">
        <v>651</v>
      </c>
      <c r="C68" s="124" t="s">
        <v>528</v>
      </c>
      <c r="D68" s="125" t="s">
        <v>650</v>
      </c>
      <c r="F68" s="126" t="s">
        <v>165</v>
      </c>
      <c r="G68" s="127">
        <v>1886.4110000000001</v>
      </c>
      <c r="H68" s="128"/>
      <c r="I68" s="129">
        <f t="shared" si="4"/>
        <v>0</v>
      </c>
    </row>
    <row r="69" spans="1:9" ht="24" x14ac:dyDescent="0.25">
      <c r="A69" s="123">
        <v>37</v>
      </c>
      <c r="B69" s="124" t="s">
        <v>132</v>
      </c>
      <c r="C69" s="124" t="s">
        <v>528</v>
      </c>
      <c r="D69" s="125" t="s">
        <v>576</v>
      </c>
      <c r="F69" s="126" t="s">
        <v>130</v>
      </c>
      <c r="G69" s="127">
        <v>1</v>
      </c>
      <c r="H69" s="128"/>
      <c r="I69" s="129">
        <f t="shared" si="4"/>
        <v>0</v>
      </c>
    </row>
    <row r="70" spans="1:9" x14ac:dyDescent="0.25">
      <c r="F70" s="393" t="s">
        <v>129</v>
      </c>
      <c r="G70" s="393"/>
      <c r="H70" s="393"/>
      <c r="I70" s="130">
        <f>SUM(I67:I69)</f>
        <v>0</v>
      </c>
    </row>
    <row r="72" spans="1:9" x14ac:dyDescent="0.25">
      <c r="A72" s="393" t="s">
        <v>601</v>
      </c>
      <c r="B72" s="393"/>
      <c r="C72" s="394" t="s">
        <v>163</v>
      </c>
      <c r="D72" s="394"/>
      <c r="E72" s="394"/>
    </row>
    <row r="73" spans="1:9" x14ac:dyDescent="0.25">
      <c r="A73" s="123">
        <v>38</v>
      </c>
      <c r="B73" s="124" t="s">
        <v>524</v>
      </c>
      <c r="C73" s="124" t="s">
        <v>517</v>
      </c>
      <c r="D73" s="125" t="s">
        <v>523</v>
      </c>
      <c r="F73" s="126" t="s">
        <v>154</v>
      </c>
      <c r="G73" s="127">
        <v>223.15</v>
      </c>
      <c r="H73" s="128"/>
      <c r="I73" s="129">
        <f t="shared" ref="I73:I77" si="5">ROUND(H73*G73,2)</f>
        <v>0</v>
      </c>
    </row>
    <row r="74" spans="1:9" ht="24" x14ac:dyDescent="0.25">
      <c r="A74" s="123">
        <v>39</v>
      </c>
      <c r="B74" s="124" t="s">
        <v>715</v>
      </c>
      <c r="C74" s="124" t="s">
        <v>517</v>
      </c>
      <c r="D74" s="125" t="s">
        <v>714</v>
      </c>
      <c r="F74" s="126" t="s">
        <v>11</v>
      </c>
      <c r="G74" s="127">
        <v>4</v>
      </c>
      <c r="H74" s="128"/>
      <c r="I74" s="129">
        <f t="shared" si="5"/>
        <v>0</v>
      </c>
    </row>
    <row r="75" spans="1:9" x14ac:dyDescent="0.25">
      <c r="A75" s="123">
        <v>40</v>
      </c>
      <c r="B75" s="124" t="s">
        <v>572</v>
      </c>
      <c r="C75" s="124" t="s">
        <v>517</v>
      </c>
      <c r="D75" s="125" t="s">
        <v>571</v>
      </c>
      <c r="F75" s="126" t="s">
        <v>130</v>
      </c>
      <c r="G75" s="127">
        <v>6</v>
      </c>
      <c r="H75" s="128"/>
      <c r="I75" s="129">
        <f t="shared" si="5"/>
        <v>0</v>
      </c>
    </row>
    <row r="76" spans="1:9" ht="36" x14ac:dyDescent="0.25">
      <c r="A76" s="123">
        <v>41</v>
      </c>
      <c r="B76" s="124" t="s">
        <v>570</v>
      </c>
      <c r="C76" s="124" t="s">
        <v>517</v>
      </c>
      <c r="D76" s="125" t="s">
        <v>710</v>
      </c>
      <c r="F76" s="126" t="s">
        <v>11</v>
      </c>
      <c r="G76" s="127">
        <v>6</v>
      </c>
      <c r="H76" s="128"/>
      <c r="I76" s="129">
        <f t="shared" si="5"/>
        <v>0</v>
      </c>
    </row>
    <row r="77" spans="1:9" x14ac:dyDescent="0.25">
      <c r="A77" s="123">
        <v>42</v>
      </c>
      <c r="B77" s="124" t="s">
        <v>518</v>
      </c>
      <c r="C77" s="124" t="s">
        <v>517</v>
      </c>
      <c r="D77" s="125" t="s">
        <v>516</v>
      </c>
      <c r="F77" s="126" t="s">
        <v>154</v>
      </c>
      <c r="G77" s="127">
        <v>223.15</v>
      </c>
      <c r="H77" s="128"/>
      <c r="I77" s="129">
        <f t="shared" si="5"/>
        <v>0</v>
      </c>
    </row>
    <row r="78" spans="1:9" x14ac:dyDescent="0.25">
      <c r="F78" s="393" t="s">
        <v>129</v>
      </c>
      <c r="G78" s="393"/>
      <c r="H78" s="393"/>
      <c r="I78" s="130">
        <f>SUM(I73:I77)</f>
        <v>0</v>
      </c>
    </row>
    <row r="80" spans="1:9" x14ac:dyDescent="0.25">
      <c r="A80" s="393" t="s">
        <v>600</v>
      </c>
      <c r="B80" s="393"/>
      <c r="C80" s="394" t="s">
        <v>716</v>
      </c>
      <c r="D80" s="394"/>
      <c r="E80" s="394"/>
    </row>
    <row r="82" spans="1:9" x14ac:dyDescent="0.25">
      <c r="A82" s="393" t="s">
        <v>598</v>
      </c>
      <c r="B82" s="393"/>
      <c r="C82" s="394" t="s">
        <v>550</v>
      </c>
      <c r="D82" s="394"/>
      <c r="E82" s="394"/>
    </row>
    <row r="83" spans="1:9" x14ac:dyDescent="0.25">
      <c r="A83" s="123">
        <v>43</v>
      </c>
      <c r="B83" s="124" t="s">
        <v>549</v>
      </c>
      <c r="C83" s="124" t="s">
        <v>548</v>
      </c>
      <c r="D83" s="125" t="s">
        <v>591</v>
      </c>
      <c r="F83" s="126" t="s">
        <v>16</v>
      </c>
      <c r="G83" s="127">
        <v>7.4999999999999997E-2</v>
      </c>
      <c r="H83" s="128"/>
      <c r="I83" s="129">
        <f>ROUND(H83*G83,2)</f>
        <v>0</v>
      </c>
    </row>
    <row r="84" spans="1:9" x14ac:dyDescent="0.25">
      <c r="F84" s="393" t="s">
        <v>129</v>
      </c>
      <c r="G84" s="393"/>
      <c r="H84" s="393"/>
      <c r="I84" s="130">
        <f>SUM(I83)</f>
        <v>0</v>
      </c>
    </row>
    <row r="86" spans="1:9" x14ac:dyDescent="0.25">
      <c r="A86" s="393" t="s">
        <v>597</v>
      </c>
      <c r="B86" s="393"/>
      <c r="C86" s="394" t="s">
        <v>183</v>
      </c>
      <c r="D86" s="394"/>
      <c r="E86" s="394"/>
    </row>
    <row r="87" spans="1:9" ht="24" x14ac:dyDescent="0.25">
      <c r="A87" s="123">
        <v>44</v>
      </c>
      <c r="B87" s="124" t="s">
        <v>545</v>
      </c>
      <c r="C87" s="124" t="s">
        <v>528</v>
      </c>
      <c r="D87" s="125" t="s">
        <v>771</v>
      </c>
      <c r="F87" s="126" t="s">
        <v>133</v>
      </c>
      <c r="G87" s="127">
        <v>186.964</v>
      </c>
      <c r="H87" s="128"/>
      <c r="I87" s="129">
        <f t="shared" ref="I87:I94" si="6">ROUND(H87*G87,2)</f>
        <v>0</v>
      </c>
    </row>
    <row r="88" spans="1:9" ht="24" x14ac:dyDescent="0.25">
      <c r="A88" s="123">
        <v>45</v>
      </c>
      <c r="B88" s="124" t="s">
        <v>544</v>
      </c>
      <c r="C88" s="124" t="s">
        <v>528</v>
      </c>
      <c r="D88" s="125" t="s">
        <v>773</v>
      </c>
      <c r="F88" s="126" t="s">
        <v>133</v>
      </c>
      <c r="G88" s="127">
        <v>20.774000000000001</v>
      </c>
      <c r="H88" s="128"/>
      <c r="I88" s="129">
        <f t="shared" si="6"/>
        <v>0</v>
      </c>
    </row>
    <row r="89" spans="1:9" x14ac:dyDescent="0.25">
      <c r="A89" s="123">
        <v>46</v>
      </c>
      <c r="B89" s="124" t="s">
        <v>540</v>
      </c>
      <c r="C89" s="124" t="s">
        <v>528</v>
      </c>
      <c r="D89" s="125" t="s">
        <v>809</v>
      </c>
      <c r="F89" s="126" t="s">
        <v>133</v>
      </c>
      <c r="G89" s="127">
        <v>207.738</v>
      </c>
      <c r="H89" s="128"/>
      <c r="I89" s="129">
        <f t="shared" si="6"/>
        <v>0</v>
      </c>
    </row>
    <row r="90" spans="1:9" x14ac:dyDescent="0.25">
      <c r="A90" s="123">
        <v>47</v>
      </c>
      <c r="B90" s="124" t="s">
        <v>543</v>
      </c>
      <c r="C90" s="124" t="s">
        <v>528</v>
      </c>
      <c r="D90" s="125" t="s">
        <v>589</v>
      </c>
      <c r="F90" s="126" t="s">
        <v>165</v>
      </c>
      <c r="G90" s="127">
        <v>72.346999999999994</v>
      </c>
      <c r="H90" s="128"/>
      <c r="I90" s="129">
        <f t="shared" si="6"/>
        <v>0</v>
      </c>
    </row>
    <row r="91" spans="1:9" x14ac:dyDescent="0.25">
      <c r="A91" s="123">
        <v>48</v>
      </c>
      <c r="B91" s="124" t="s">
        <v>588</v>
      </c>
      <c r="C91" s="124" t="s">
        <v>528</v>
      </c>
      <c r="D91" s="125" t="s">
        <v>177</v>
      </c>
      <c r="F91" s="126" t="s">
        <v>133</v>
      </c>
      <c r="G91" s="127">
        <v>33.817999999999998</v>
      </c>
      <c r="H91" s="128"/>
      <c r="I91" s="129">
        <f t="shared" si="6"/>
        <v>0</v>
      </c>
    </row>
    <row r="92" spans="1:9" ht="36" x14ac:dyDescent="0.25">
      <c r="A92" s="123">
        <v>49</v>
      </c>
      <c r="B92" s="124" t="s">
        <v>541</v>
      </c>
      <c r="C92" s="124" t="s">
        <v>528</v>
      </c>
      <c r="D92" s="125" t="s">
        <v>175</v>
      </c>
      <c r="F92" s="126" t="s">
        <v>133</v>
      </c>
      <c r="G92" s="127">
        <v>198.047</v>
      </c>
      <c r="H92" s="128"/>
      <c r="I92" s="129">
        <f t="shared" si="6"/>
        <v>0</v>
      </c>
    </row>
    <row r="93" spans="1:9" x14ac:dyDescent="0.25">
      <c r="A93" s="123">
        <v>50</v>
      </c>
      <c r="B93" s="124" t="s">
        <v>539</v>
      </c>
      <c r="C93" s="124" t="s">
        <v>528</v>
      </c>
      <c r="D93" s="125" t="s">
        <v>538</v>
      </c>
      <c r="F93" s="126" t="s">
        <v>133</v>
      </c>
      <c r="G93" s="127">
        <v>198.047</v>
      </c>
      <c r="H93" s="128"/>
      <c r="I93" s="129">
        <f t="shared" si="6"/>
        <v>0</v>
      </c>
    </row>
    <row r="94" spans="1:9" ht="24" x14ac:dyDescent="0.25">
      <c r="A94" s="123">
        <v>51</v>
      </c>
      <c r="B94" s="124" t="s">
        <v>537</v>
      </c>
      <c r="C94" s="124" t="s">
        <v>528</v>
      </c>
      <c r="D94" s="125" t="s">
        <v>170</v>
      </c>
      <c r="F94" s="126" t="s">
        <v>133</v>
      </c>
      <c r="G94" s="127">
        <v>153.376</v>
      </c>
      <c r="H94" s="128"/>
      <c r="I94" s="129">
        <f t="shared" si="6"/>
        <v>0</v>
      </c>
    </row>
    <row r="95" spans="1:9" x14ac:dyDescent="0.25">
      <c r="F95" s="393" t="s">
        <v>129</v>
      </c>
      <c r="G95" s="393"/>
      <c r="H95" s="393"/>
      <c r="I95" s="130">
        <f>SUM(I87:I94)</f>
        <v>0</v>
      </c>
    </row>
    <row r="97" spans="1:9" x14ac:dyDescent="0.25">
      <c r="A97" s="393" t="s">
        <v>596</v>
      </c>
      <c r="B97" s="393"/>
      <c r="C97" s="394" t="s">
        <v>577</v>
      </c>
      <c r="D97" s="394"/>
      <c r="E97" s="394"/>
    </row>
    <row r="98" spans="1:9" ht="24" x14ac:dyDescent="0.25">
      <c r="A98" s="123">
        <v>52</v>
      </c>
      <c r="B98" s="124" t="s">
        <v>534</v>
      </c>
      <c r="C98" s="124" t="s">
        <v>528</v>
      </c>
      <c r="D98" s="125" t="s">
        <v>166</v>
      </c>
      <c r="F98" s="126" t="s">
        <v>165</v>
      </c>
      <c r="G98" s="127">
        <v>415.476</v>
      </c>
      <c r="H98" s="128"/>
      <c r="I98" s="129">
        <f t="shared" ref="I98:I99" si="7">ROUND(H98*G98,2)</f>
        <v>0</v>
      </c>
    </row>
    <row r="99" spans="1:9" ht="24" x14ac:dyDescent="0.25">
      <c r="A99" s="123">
        <v>53</v>
      </c>
      <c r="B99" s="124" t="s">
        <v>132</v>
      </c>
      <c r="C99" s="124" t="s">
        <v>528</v>
      </c>
      <c r="D99" s="125" t="s">
        <v>576</v>
      </c>
      <c r="F99" s="126" t="s">
        <v>130</v>
      </c>
      <c r="G99" s="127">
        <v>1</v>
      </c>
      <c r="H99" s="128"/>
      <c r="I99" s="129">
        <f t="shared" si="7"/>
        <v>0</v>
      </c>
    </row>
    <row r="100" spans="1:9" x14ac:dyDescent="0.25">
      <c r="F100" s="393" t="s">
        <v>129</v>
      </c>
      <c r="G100" s="393"/>
      <c r="H100" s="393"/>
      <c r="I100" s="130">
        <f>SUM(I98:I99)</f>
        <v>0</v>
      </c>
    </row>
    <row r="102" spans="1:9" x14ac:dyDescent="0.25">
      <c r="A102" s="393" t="s">
        <v>595</v>
      </c>
      <c r="B102" s="393"/>
      <c r="C102" s="394" t="s">
        <v>163</v>
      </c>
      <c r="D102" s="394"/>
      <c r="E102" s="394"/>
    </row>
    <row r="103" spans="1:9" x14ac:dyDescent="0.25">
      <c r="A103" s="123">
        <v>54</v>
      </c>
      <c r="B103" s="124" t="s">
        <v>524</v>
      </c>
      <c r="C103" s="124" t="s">
        <v>517</v>
      </c>
      <c r="D103" s="125" t="s">
        <v>523</v>
      </c>
      <c r="F103" s="126" t="s">
        <v>154</v>
      </c>
      <c r="G103" s="127">
        <v>75</v>
      </c>
      <c r="H103" s="128"/>
      <c r="I103" s="129">
        <f t="shared" ref="I103:I107" si="8">ROUND(H103*G103,2)</f>
        <v>0</v>
      </c>
    </row>
    <row r="104" spans="1:9" ht="24" x14ac:dyDescent="0.25">
      <c r="A104" s="123">
        <v>55</v>
      </c>
      <c r="B104" s="124" t="s">
        <v>715</v>
      </c>
      <c r="C104" s="124" t="s">
        <v>517</v>
      </c>
      <c r="D104" s="125" t="s">
        <v>714</v>
      </c>
      <c r="F104" s="126" t="s">
        <v>11</v>
      </c>
      <c r="G104" s="127">
        <v>3</v>
      </c>
      <c r="H104" s="128"/>
      <c r="I104" s="129">
        <f t="shared" si="8"/>
        <v>0</v>
      </c>
    </row>
    <row r="105" spans="1:9" x14ac:dyDescent="0.25">
      <c r="A105" s="123">
        <v>56</v>
      </c>
      <c r="B105" s="124" t="s">
        <v>572</v>
      </c>
      <c r="C105" s="124" t="s">
        <v>517</v>
      </c>
      <c r="D105" s="125" t="s">
        <v>571</v>
      </c>
      <c r="F105" s="126" t="s">
        <v>130</v>
      </c>
      <c r="G105" s="127">
        <v>2</v>
      </c>
      <c r="H105" s="128"/>
      <c r="I105" s="129">
        <f t="shared" si="8"/>
        <v>0</v>
      </c>
    </row>
    <row r="106" spans="1:9" ht="36" x14ac:dyDescent="0.25">
      <c r="A106" s="123">
        <v>57</v>
      </c>
      <c r="B106" s="124" t="s">
        <v>570</v>
      </c>
      <c r="C106" s="124" t="s">
        <v>517</v>
      </c>
      <c r="D106" s="125" t="s">
        <v>710</v>
      </c>
      <c r="F106" s="126" t="s">
        <v>11</v>
      </c>
      <c r="G106" s="127">
        <v>2</v>
      </c>
      <c r="H106" s="128"/>
      <c r="I106" s="129">
        <f t="shared" si="8"/>
        <v>0</v>
      </c>
    </row>
    <row r="107" spans="1:9" x14ac:dyDescent="0.25">
      <c r="A107" s="123">
        <v>58</v>
      </c>
      <c r="B107" s="124" t="s">
        <v>518</v>
      </c>
      <c r="C107" s="124" t="s">
        <v>517</v>
      </c>
      <c r="D107" s="125" t="s">
        <v>516</v>
      </c>
      <c r="F107" s="126" t="s">
        <v>154</v>
      </c>
      <c r="G107" s="127">
        <v>75</v>
      </c>
      <c r="H107" s="128"/>
      <c r="I107" s="129">
        <f t="shared" si="8"/>
        <v>0</v>
      </c>
    </row>
    <row r="108" spans="1:9" x14ac:dyDescent="0.25">
      <c r="F108" s="393" t="s">
        <v>129</v>
      </c>
      <c r="G108" s="393"/>
      <c r="H108" s="393"/>
      <c r="I108" s="130">
        <f>SUM(I103:I107)</f>
        <v>0</v>
      </c>
    </row>
    <row r="110" spans="1:9" x14ac:dyDescent="0.25">
      <c r="A110" s="393" t="s">
        <v>594</v>
      </c>
      <c r="B110" s="393"/>
      <c r="C110" s="394" t="s">
        <v>713</v>
      </c>
      <c r="D110" s="394"/>
      <c r="E110" s="394"/>
    </row>
    <row r="112" spans="1:9" x14ac:dyDescent="0.25">
      <c r="A112" s="393" t="s">
        <v>592</v>
      </c>
      <c r="B112" s="393"/>
      <c r="C112" s="394" t="s">
        <v>550</v>
      </c>
      <c r="D112" s="394"/>
      <c r="E112" s="394"/>
    </row>
    <row r="113" spans="1:9" x14ac:dyDescent="0.25">
      <c r="A113" s="123">
        <v>59</v>
      </c>
      <c r="B113" s="124" t="s">
        <v>549</v>
      </c>
      <c r="C113" s="124" t="s">
        <v>548</v>
      </c>
      <c r="D113" s="125" t="s">
        <v>591</v>
      </c>
      <c r="F113" s="126" t="s">
        <v>16</v>
      </c>
      <c r="G113" s="127">
        <v>3.7999999999999999E-2</v>
      </c>
      <c r="H113" s="128"/>
      <c r="I113" s="129">
        <f>ROUND(H113*G113,2)</f>
        <v>0</v>
      </c>
    </row>
    <row r="114" spans="1:9" x14ac:dyDescent="0.25">
      <c r="F114" s="393" t="s">
        <v>129</v>
      </c>
      <c r="G114" s="393"/>
      <c r="H114" s="393"/>
      <c r="I114" s="130">
        <f>SUM(I113)</f>
        <v>0</v>
      </c>
    </row>
    <row r="116" spans="1:9" x14ac:dyDescent="0.25">
      <c r="A116" s="393" t="s">
        <v>590</v>
      </c>
      <c r="B116" s="393"/>
      <c r="C116" s="394" t="s">
        <v>183</v>
      </c>
      <c r="D116" s="394"/>
      <c r="E116" s="394"/>
    </row>
    <row r="117" spans="1:9" ht="24" x14ac:dyDescent="0.25">
      <c r="A117" s="123">
        <v>60</v>
      </c>
      <c r="B117" s="124" t="s">
        <v>545</v>
      </c>
      <c r="C117" s="124" t="s">
        <v>528</v>
      </c>
      <c r="D117" s="125" t="s">
        <v>810</v>
      </c>
      <c r="F117" s="126" t="s">
        <v>133</v>
      </c>
      <c r="G117" s="127">
        <v>161.643</v>
      </c>
      <c r="H117" s="128"/>
      <c r="I117" s="129">
        <f t="shared" ref="I117:I124" si="9">ROUND(H117*G117,2)</f>
        <v>0</v>
      </c>
    </row>
    <row r="118" spans="1:9" ht="24" x14ac:dyDescent="0.25">
      <c r="A118" s="123">
        <v>61</v>
      </c>
      <c r="B118" s="124" t="s">
        <v>544</v>
      </c>
      <c r="C118" s="124" t="s">
        <v>528</v>
      </c>
      <c r="D118" s="125" t="s">
        <v>773</v>
      </c>
      <c r="F118" s="126" t="s">
        <v>133</v>
      </c>
      <c r="G118" s="127">
        <v>17.96</v>
      </c>
      <c r="H118" s="128"/>
      <c r="I118" s="129">
        <f t="shared" si="9"/>
        <v>0</v>
      </c>
    </row>
    <row r="119" spans="1:9" x14ac:dyDescent="0.25">
      <c r="A119" s="123">
        <v>62</v>
      </c>
      <c r="B119" s="124" t="s">
        <v>540</v>
      </c>
      <c r="C119" s="124" t="s">
        <v>528</v>
      </c>
      <c r="D119" s="125" t="s">
        <v>809</v>
      </c>
      <c r="F119" s="126" t="s">
        <v>133</v>
      </c>
      <c r="G119" s="127">
        <v>179.60400000000001</v>
      </c>
      <c r="H119" s="128"/>
      <c r="I119" s="129">
        <f t="shared" si="9"/>
        <v>0</v>
      </c>
    </row>
    <row r="120" spans="1:9" x14ac:dyDescent="0.25">
      <c r="A120" s="123">
        <v>63</v>
      </c>
      <c r="B120" s="124" t="s">
        <v>543</v>
      </c>
      <c r="C120" s="124" t="s">
        <v>528</v>
      </c>
      <c r="D120" s="125" t="s">
        <v>589</v>
      </c>
      <c r="F120" s="126" t="s">
        <v>165</v>
      </c>
      <c r="G120" s="127">
        <v>34.997</v>
      </c>
      <c r="H120" s="128"/>
      <c r="I120" s="129">
        <f t="shared" si="9"/>
        <v>0</v>
      </c>
    </row>
    <row r="121" spans="1:9" x14ac:dyDescent="0.25">
      <c r="A121" s="123">
        <v>64</v>
      </c>
      <c r="B121" s="124" t="s">
        <v>588</v>
      </c>
      <c r="C121" s="124" t="s">
        <v>528</v>
      </c>
      <c r="D121" s="125" t="s">
        <v>177</v>
      </c>
      <c r="F121" s="126" t="s">
        <v>133</v>
      </c>
      <c r="G121" s="127">
        <v>16.315999999999999</v>
      </c>
      <c r="H121" s="128"/>
      <c r="I121" s="129">
        <f t="shared" si="9"/>
        <v>0</v>
      </c>
    </row>
    <row r="122" spans="1:9" ht="36" x14ac:dyDescent="0.25">
      <c r="A122" s="123">
        <v>65</v>
      </c>
      <c r="B122" s="124" t="s">
        <v>541</v>
      </c>
      <c r="C122" s="124" t="s">
        <v>528</v>
      </c>
      <c r="D122" s="125" t="s">
        <v>175</v>
      </c>
      <c r="F122" s="126" t="s">
        <v>133</v>
      </c>
      <c r="G122" s="127">
        <v>166.04400000000001</v>
      </c>
      <c r="H122" s="128"/>
      <c r="I122" s="129">
        <f t="shared" si="9"/>
        <v>0</v>
      </c>
    </row>
    <row r="123" spans="1:9" x14ac:dyDescent="0.25">
      <c r="A123" s="123">
        <v>66</v>
      </c>
      <c r="B123" s="124" t="s">
        <v>539</v>
      </c>
      <c r="C123" s="124" t="s">
        <v>528</v>
      </c>
      <c r="D123" s="125" t="s">
        <v>538</v>
      </c>
      <c r="F123" s="126" t="s">
        <v>133</v>
      </c>
      <c r="G123" s="127">
        <v>166.04400000000001</v>
      </c>
      <c r="H123" s="128"/>
      <c r="I123" s="129">
        <f t="shared" si="9"/>
        <v>0</v>
      </c>
    </row>
    <row r="124" spans="1:9" ht="24" x14ac:dyDescent="0.25">
      <c r="A124" s="123">
        <v>67</v>
      </c>
      <c r="B124" s="124" t="s">
        <v>537</v>
      </c>
      <c r="C124" s="124" t="s">
        <v>528</v>
      </c>
      <c r="D124" s="125" t="s">
        <v>170</v>
      </c>
      <c r="F124" s="126" t="s">
        <v>133</v>
      </c>
      <c r="G124" s="127">
        <v>103.84</v>
      </c>
      <c r="H124" s="128"/>
      <c r="I124" s="129">
        <f t="shared" si="9"/>
        <v>0</v>
      </c>
    </row>
    <row r="125" spans="1:9" x14ac:dyDescent="0.25">
      <c r="F125" s="393" t="s">
        <v>129</v>
      </c>
      <c r="G125" s="393"/>
      <c r="H125" s="393"/>
      <c r="I125" s="130">
        <f>SUM(I117:I124)</f>
        <v>0</v>
      </c>
    </row>
    <row r="127" spans="1:9" x14ac:dyDescent="0.25">
      <c r="A127" s="393" t="s">
        <v>578</v>
      </c>
      <c r="B127" s="393"/>
      <c r="C127" s="394" t="s">
        <v>577</v>
      </c>
      <c r="D127" s="394"/>
      <c r="E127" s="394"/>
    </row>
    <row r="128" spans="1:9" ht="24" x14ac:dyDescent="0.25">
      <c r="A128" s="123">
        <v>68</v>
      </c>
      <c r="B128" s="124" t="s">
        <v>651</v>
      </c>
      <c r="C128" s="124" t="s">
        <v>528</v>
      </c>
      <c r="D128" s="125" t="s">
        <v>650</v>
      </c>
      <c r="F128" s="126" t="s">
        <v>165</v>
      </c>
      <c r="G128" s="127">
        <v>212.17400000000001</v>
      </c>
      <c r="H128" s="128"/>
      <c r="I128" s="129">
        <f t="shared" ref="I128:I129" si="10">ROUND(H128*G128,2)</f>
        <v>0</v>
      </c>
    </row>
    <row r="129" spans="1:9" ht="24" x14ac:dyDescent="0.25">
      <c r="A129" s="123">
        <v>69</v>
      </c>
      <c r="B129" s="124" t="s">
        <v>132</v>
      </c>
      <c r="C129" s="124" t="s">
        <v>528</v>
      </c>
      <c r="D129" s="125" t="s">
        <v>576</v>
      </c>
      <c r="F129" s="126" t="s">
        <v>130</v>
      </c>
      <c r="G129" s="127">
        <v>1</v>
      </c>
      <c r="H129" s="128"/>
      <c r="I129" s="129">
        <f t="shared" si="10"/>
        <v>0</v>
      </c>
    </row>
    <row r="130" spans="1:9" x14ac:dyDescent="0.25">
      <c r="F130" s="393" t="s">
        <v>129</v>
      </c>
      <c r="G130" s="393"/>
      <c r="H130" s="393"/>
      <c r="I130" s="130">
        <f>SUM(I128:I129)</f>
        <v>0</v>
      </c>
    </row>
    <row r="132" spans="1:9" x14ac:dyDescent="0.25">
      <c r="A132" s="393" t="s">
        <v>575</v>
      </c>
      <c r="B132" s="393"/>
      <c r="C132" s="394" t="s">
        <v>163</v>
      </c>
      <c r="D132" s="394"/>
      <c r="E132" s="394"/>
    </row>
    <row r="133" spans="1:9" x14ac:dyDescent="0.25">
      <c r="A133" s="123">
        <v>70</v>
      </c>
      <c r="B133" s="124" t="s">
        <v>524</v>
      </c>
      <c r="C133" s="124" t="s">
        <v>517</v>
      </c>
      <c r="D133" s="125" t="s">
        <v>523</v>
      </c>
      <c r="F133" s="126" t="s">
        <v>154</v>
      </c>
      <c r="G133" s="127">
        <v>37.65</v>
      </c>
      <c r="H133" s="128"/>
      <c r="I133" s="129">
        <f t="shared" ref="I133:I137" si="11">ROUND(H133*G133,2)</f>
        <v>0</v>
      </c>
    </row>
    <row r="134" spans="1:9" ht="24" x14ac:dyDescent="0.25">
      <c r="A134" s="123">
        <v>71</v>
      </c>
      <c r="B134" s="124" t="s">
        <v>712</v>
      </c>
      <c r="C134" s="124" t="s">
        <v>517</v>
      </c>
      <c r="D134" s="125" t="s">
        <v>711</v>
      </c>
      <c r="F134" s="126" t="s">
        <v>11</v>
      </c>
      <c r="G134" s="127">
        <v>3</v>
      </c>
      <c r="H134" s="128"/>
      <c r="I134" s="129">
        <f t="shared" si="11"/>
        <v>0</v>
      </c>
    </row>
    <row r="135" spans="1:9" x14ac:dyDescent="0.25">
      <c r="A135" s="123">
        <v>72</v>
      </c>
      <c r="B135" s="124" t="s">
        <v>572</v>
      </c>
      <c r="C135" s="124" t="s">
        <v>517</v>
      </c>
      <c r="D135" s="125" t="s">
        <v>571</v>
      </c>
      <c r="F135" s="126" t="s">
        <v>130</v>
      </c>
      <c r="G135" s="127">
        <v>2</v>
      </c>
      <c r="H135" s="128"/>
      <c r="I135" s="129">
        <f t="shared" si="11"/>
        <v>0</v>
      </c>
    </row>
    <row r="136" spans="1:9" ht="36" x14ac:dyDescent="0.25">
      <c r="A136" s="123">
        <v>73</v>
      </c>
      <c r="B136" s="124" t="s">
        <v>570</v>
      </c>
      <c r="C136" s="124" t="s">
        <v>517</v>
      </c>
      <c r="D136" s="125" t="s">
        <v>710</v>
      </c>
      <c r="F136" s="126" t="s">
        <v>11</v>
      </c>
      <c r="G136" s="127">
        <v>2</v>
      </c>
      <c r="H136" s="128"/>
      <c r="I136" s="129">
        <f t="shared" si="11"/>
        <v>0</v>
      </c>
    </row>
    <row r="137" spans="1:9" x14ac:dyDescent="0.25">
      <c r="A137" s="123">
        <v>74</v>
      </c>
      <c r="B137" s="124" t="s">
        <v>518</v>
      </c>
      <c r="C137" s="124" t="s">
        <v>517</v>
      </c>
      <c r="D137" s="125" t="s">
        <v>516</v>
      </c>
      <c r="F137" s="126" t="s">
        <v>154</v>
      </c>
      <c r="G137" s="127">
        <v>37.65</v>
      </c>
      <c r="H137" s="128"/>
      <c r="I137" s="129">
        <f t="shared" si="11"/>
        <v>0</v>
      </c>
    </row>
    <row r="138" spans="1:9" x14ac:dyDescent="0.25">
      <c r="F138" s="393" t="s">
        <v>129</v>
      </c>
      <c r="G138" s="393"/>
      <c r="H138" s="393"/>
      <c r="I138" s="130">
        <f>SUM(I133:I137)</f>
        <v>0</v>
      </c>
    </row>
    <row r="140" spans="1:9" x14ac:dyDescent="0.25">
      <c r="A140" s="393" t="s">
        <v>566</v>
      </c>
      <c r="B140" s="393"/>
      <c r="C140" s="394" t="s">
        <v>709</v>
      </c>
      <c r="D140" s="394"/>
      <c r="E140" s="394"/>
    </row>
    <row r="142" spans="1:9" x14ac:dyDescent="0.25">
      <c r="A142" s="393" t="s">
        <v>564</v>
      </c>
      <c r="B142" s="393"/>
      <c r="C142" s="394" t="s">
        <v>550</v>
      </c>
      <c r="D142" s="394"/>
      <c r="E142" s="394"/>
    </row>
    <row r="143" spans="1:9" x14ac:dyDescent="0.25">
      <c r="A143" s="123">
        <v>75</v>
      </c>
      <c r="B143" s="124" t="s">
        <v>549</v>
      </c>
      <c r="C143" s="124" t="s">
        <v>548</v>
      </c>
      <c r="D143" s="125" t="s">
        <v>591</v>
      </c>
      <c r="F143" s="126" t="s">
        <v>16</v>
      </c>
      <c r="G143" s="127">
        <v>0.46300000000000002</v>
      </c>
      <c r="H143" s="128"/>
      <c r="I143" s="129">
        <f>ROUND(H143*G143,2)</f>
        <v>0</v>
      </c>
    </row>
    <row r="144" spans="1:9" x14ac:dyDescent="0.25">
      <c r="F144" s="393" t="s">
        <v>129</v>
      </c>
      <c r="G144" s="393"/>
      <c r="H144" s="393"/>
      <c r="I144" s="130">
        <f>SUM(I143)</f>
        <v>0</v>
      </c>
    </row>
    <row r="146" spans="1:9" x14ac:dyDescent="0.25">
      <c r="A146" s="393" t="s">
        <v>563</v>
      </c>
      <c r="B146" s="393"/>
      <c r="C146" s="394" t="s">
        <v>183</v>
      </c>
      <c r="D146" s="394"/>
      <c r="E146" s="394"/>
    </row>
    <row r="147" spans="1:9" ht="24" x14ac:dyDescent="0.25">
      <c r="A147" s="123">
        <v>76</v>
      </c>
      <c r="B147" s="124" t="s">
        <v>545</v>
      </c>
      <c r="C147" s="124" t="s">
        <v>528</v>
      </c>
      <c r="D147" s="125" t="s">
        <v>771</v>
      </c>
      <c r="F147" s="126" t="s">
        <v>133</v>
      </c>
      <c r="G147" s="127">
        <v>758.58799999999997</v>
      </c>
      <c r="H147" s="128"/>
      <c r="I147" s="129">
        <f t="shared" ref="I147:I158" si="12">ROUND(H147*G147,2)</f>
        <v>0</v>
      </c>
    </row>
    <row r="148" spans="1:9" ht="24" x14ac:dyDescent="0.25">
      <c r="A148" s="123">
        <v>77</v>
      </c>
      <c r="B148" s="124" t="s">
        <v>544</v>
      </c>
      <c r="C148" s="124" t="s">
        <v>528</v>
      </c>
      <c r="D148" s="125" t="s">
        <v>773</v>
      </c>
      <c r="F148" s="126" t="s">
        <v>133</v>
      </c>
      <c r="G148" s="127">
        <v>84.287999999999997</v>
      </c>
      <c r="H148" s="128"/>
      <c r="I148" s="129">
        <f t="shared" si="12"/>
        <v>0</v>
      </c>
    </row>
    <row r="149" spans="1:9" x14ac:dyDescent="0.25">
      <c r="A149" s="123">
        <v>78</v>
      </c>
      <c r="B149" s="124" t="s">
        <v>540</v>
      </c>
      <c r="C149" s="124" t="s">
        <v>528</v>
      </c>
      <c r="D149" s="125" t="s">
        <v>669</v>
      </c>
      <c r="F149" s="126" t="s">
        <v>133</v>
      </c>
      <c r="G149" s="127">
        <v>842.87599999999998</v>
      </c>
      <c r="H149" s="128"/>
      <c r="I149" s="129">
        <f t="shared" si="12"/>
        <v>0</v>
      </c>
    </row>
    <row r="150" spans="1:9" x14ac:dyDescent="0.25">
      <c r="A150" s="123">
        <v>79</v>
      </c>
      <c r="B150" s="124" t="s">
        <v>543</v>
      </c>
      <c r="C150" s="124" t="s">
        <v>528</v>
      </c>
      <c r="D150" s="125" t="s">
        <v>589</v>
      </c>
      <c r="F150" s="126" t="s">
        <v>165</v>
      </c>
      <c r="G150" s="127">
        <v>416.89299999999997</v>
      </c>
      <c r="H150" s="128"/>
      <c r="I150" s="129">
        <f t="shared" si="12"/>
        <v>0</v>
      </c>
    </row>
    <row r="151" spans="1:9" x14ac:dyDescent="0.25">
      <c r="A151" s="123">
        <v>80</v>
      </c>
      <c r="B151" s="124" t="s">
        <v>542</v>
      </c>
      <c r="C151" s="124" t="s">
        <v>528</v>
      </c>
      <c r="D151" s="125" t="s">
        <v>177</v>
      </c>
      <c r="F151" s="126" t="s">
        <v>133</v>
      </c>
      <c r="G151" s="127">
        <v>201.07</v>
      </c>
      <c r="H151" s="128"/>
      <c r="I151" s="129">
        <f t="shared" si="12"/>
        <v>0</v>
      </c>
    </row>
    <row r="152" spans="1:9" ht="36" x14ac:dyDescent="0.25">
      <c r="A152" s="123">
        <v>81</v>
      </c>
      <c r="B152" s="124" t="s">
        <v>541</v>
      </c>
      <c r="C152" s="124" t="s">
        <v>528</v>
      </c>
      <c r="D152" s="125" t="s">
        <v>175</v>
      </c>
      <c r="F152" s="126" t="s">
        <v>133</v>
      </c>
      <c r="G152" s="127">
        <v>831.78099999999995</v>
      </c>
      <c r="H152" s="128"/>
      <c r="I152" s="129">
        <f t="shared" si="12"/>
        <v>0</v>
      </c>
    </row>
    <row r="153" spans="1:9" x14ac:dyDescent="0.25">
      <c r="A153" s="123">
        <v>82</v>
      </c>
      <c r="B153" s="124" t="s">
        <v>539</v>
      </c>
      <c r="C153" s="124" t="s">
        <v>528</v>
      </c>
      <c r="D153" s="125" t="s">
        <v>538</v>
      </c>
      <c r="F153" s="126" t="s">
        <v>133</v>
      </c>
      <c r="G153" s="127">
        <v>831.78099999999995</v>
      </c>
      <c r="H153" s="128"/>
      <c r="I153" s="129">
        <f t="shared" si="12"/>
        <v>0</v>
      </c>
    </row>
    <row r="154" spans="1:9" ht="24" x14ac:dyDescent="0.25">
      <c r="A154" s="123">
        <v>83</v>
      </c>
      <c r="B154" s="124" t="s">
        <v>537</v>
      </c>
      <c r="C154" s="124" t="s">
        <v>528</v>
      </c>
      <c r="D154" s="125" t="s">
        <v>170</v>
      </c>
      <c r="F154" s="126" t="s">
        <v>133</v>
      </c>
      <c r="G154" s="127">
        <v>592.64</v>
      </c>
      <c r="H154" s="128"/>
      <c r="I154" s="129">
        <f t="shared" si="12"/>
        <v>0</v>
      </c>
    </row>
    <row r="155" spans="1:9" x14ac:dyDescent="0.25">
      <c r="A155" s="123">
        <v>84</v>
      </c>
      <c r="B155" s="124" t="s">
        <v>587</v>
      </c>
      <c r="C155" s="124" t="s">
        <v>580</v>
      </c>
      <c r="D155" s="125" t="s">
        <v>586</v>
      </c>
      <c r="F155" s="126" t="s">
        <v>130</v>
      </c>
      <c r="G155" s="127">
        <v>25</v>
      </c>
      <c r="H155" s="128"/>
      <c r="I155" s="129">
        <f t="shared" si="12"/>
        <v>0</v>
      </c>
    </row>
    <row r="156" spans="1:9" x14ac:dyDescent="0.25">
      <c r="A156" s="123">
        <v>85</v>
      </c>
      <c r="B156" s="124" t="s">
        <v>585</v>
      </c>
      <c r="C156" s="124" t="s">
        <v>580</v>
      </c>
      <c r="D156" s="125" t="s">
        <v>584</v>
      </c>
      <c r="F156" s="126" t="s">
        <v>130</v>
      </c>
      <c r="G156" s="127">
        <v>25</v>
      </c>
      <c r="H156" s="128"/>
      <c r="I156" s="129">
        <f t="shared" si="12"/>
        <v>0</v>
      </c>
    </row>
    <row r="157" spans="1:9" ht="24" x14ac:dyDescent="0.25">
      <c r="A157" s="123">
        <v>86</v>
      </c>
      <c r="B157" s="124" t="s">
        <v>583</v>
      </c>
      <c r="C157" s="124" t="s">
        <v>580</v>
      </c>
      <c r="D157" s="125" t="s">
        <v>582</v>
      </c>
      <c r="F157" s="126" t="s">
        <v>130</v>
      </c>
      <c r="G157" s="127">
        <v>31</v>
      </c>
      <c r="H157" s="128"/>
      <c r="I157" s="129">
        <f t="shared" si="12"/>
        <v>0</v>
      </c>
    </row>
    <row r="158" spans="1:9" ht="24" x14ac:dyDescent="0.25">
      <c r="A158" s="123">
        <v>87</v>
      </c>
      <c r="B158" s="124" t="s">
        <v>581</v>
      </c>
      <c r="C158" s="124" t="s">
        <v>580</v>
      </c>
      <c r="D158" s="125" t="s">
        <v>579</v>
      </c>
      <c r="F158" s="126" t="s">
        <v>130</v>
      </c>
      <c r="G158" s="127">
        <v>31</v>
      </c>
      <c r="H158" s="128"/>
      <c r="I158" s="129">
        <f t="shared" si="12"/>
        <v>0</v>
      </c>
    </row>
    <row r="159" spans="1:9" x14ac:dyDescent="0.25">
      <c r="F159" s="393" t="s">
        <v>129</v>
      </c>
      <c r="G159" s="393"/>
      <c r="H159" s="393"/>
      <c r="I159" s="130">
        <f>SUM(I147:I158)</f>
        <v>0</v>
      </c>
    </row>
    <row r="161" spans="1:9" x14ac:dyDescent="0.25">
      <c r="A161" s="393" t="s">
        <v>562</v>
      </c>
      <c r="B161" s="393"/>
      <c r="C161" s="394" t="s">
        <v>577</v>
      </c>
      <c r="D161" s="394"/>
      <c r="E161" s="394"/>
    </row>
    <row r="162" spans="1:9" ht="24" x14ac:dyDescent="0.25">
      <c r="A162" s="123">
        <v>88</v>
      </c>
      <c r="B162" s="124" t="s">
        <v>534</v>
      </c>
      <c r="C162" s="124" t="s">
        <v>528</v>
      </c>
      <c r="D162" s="125" t="s">
        <v>166</v>
      </c>
      <c r="F162" s="126" t="s">
        <v>165</v>
      </c>
      <c r="G162" s="127">
        <v>1866.588</v>
      </c>
      <c r="H162" s="128"/>
      <c r="I162" s="129">
        <f>ROUND(H162*G162,2)</f>
        <v>0</v>
      </c>
    </row>
    <row r="163" spans="1:9" x14ac:dyDescent="0.25">
      <c r="F163" s="393" t="s">
        <v>129</v>
      </c>
      <c r="G163" s="393"/>
      <c r="H163" s="393"/>
      <c r="I163" s="130">
        <f>SUM(I162)</f>
        <v>0</v>
      </c>
    </row>
    <row r="165" spans="1:9" x14ac:dyDescent="0.25">
      <c r="A165" s="393" t="s">
        <v>561</v>
      </c>
      <c r="B165" s="393"/>
      <c r="C165" s="394" t="s">
        <v>163</v>
      </c>
      <c r="D165" s="394"/>
      <c r="E165" s="394"/>
    </row>
    <row r="166" spans="1:9" x14ac:dyDescent="0.25">
      <c r="A166" s="123">
        <v>89</v>
      </c>
      <c r="B166" s="124" t="s">
        <v>524</v>
      </c>
      <c r="C166" s="124" t="s">
        <v>517</v>
      </c>
      <c r="D166" s="125" t="s">
        <v>523</v>
      </c>
      <c r="F166" s="126" t="s">
        <v>154</v>
      </c>
      <c r="G166" s="127">
        <v>11.9</v>
      </c>
      <c r="H166" s="128"/>
      <c r="I166" s="129">
        <f t="shared" ref="I166:I173" si="13">ROUND(H166*G166,2)</f>
        <v>0</v>
      </c>
    </row>
    <row r="167" spans="1:9" x14ac:dyDescent="0.25">
      <c r="A167" s="123">
        <v>90</v>
      </c>
      <c r="B167" s="124" t="s">
        <v>708</v>
      </c>
      <c r="C167" s="124" t="s">
        <v>686</v>
      </c>
      <c r="D167" s="125" t="s">
        <v>707</v>
      </c>
      <c r="F167" s="126" t="s">
        <v>154</v>
      </c>
      <c r="G167" s="127">
        <v>451.8</v>
      </c>
      <c r="H167" s="128"/>
      <c r="I167" s="129">
        <f t="shared" si="13"/>
        <v>0</v>
      </c>
    </row>
    <row r="168" spans="1:9" x14ac:dyDescent="0.25">
      <c r="A168" s="123">
        <v>91</v>
      </c>
      <c r="B168" s="124" t="s">
        <v>706</v>
      </c>
      <c r="C168" s="124" t="s">
        <v>686</v>
      </c>
      <c r="D168" s="125" t="s">
        <v>705</v>
      </c>
      <c r="F168" s="126" t="s">
        <v>11</v>
      </c>
      <c r="G168" s="127">
        <v>38</v>
      </c>
      <c r="H168" s="128"/>
      <c r="I168" s="129">
        <f t="shared" si="13"/>
        <v>0</v>
      </c>
    </row>
    <row r="169" spans="1:9" x14ac:dyDescent="0.25">
      <c r="A169" s="123">
        <v>92</v>
      </c>
      <c r="B169" s="124" t="s">
        <v>704</v>
      </c>
      <c r="C169" s="124" t="s">
        <v>686</v>
      </c>
      <c r="D169" s="125" t="s">
        <v>703</v>
      </c>
      <c r="F169" s="126" t="s">
        <v>11</v>
      </c>
      <c r="G169" s="127">
        <v>3</v>
      </c>
      <c r="H169" s="128"/>
      <c r="I169" s="129">
        <f t="shared" si="13"/>
        <v>0</v>
      </c>
    </row>
    <row r="170" spans="1:9" x14ac:dyDescent="0.25">
      <c r="A170" s="123">
        <v>93</v>
      </c>
      <c r="B170" s="124" t="s">
        <v>702</v>
      </c>
      <c r="C170" s="124" t="s">
        <v>686</v>
      </c>
      <c r="D170" s="125" t="s">
        <v>701</v>
      </c>
      <c r="F170" s="126" t="s">
        <v>11</v>
      </c>
      <c r="G170" s="127">
        <v>8</v>
      </c>
      <c r="H170" s="128"/>
      <c r="I170" s="129">
        <f t="shared" si="13"/>
        <v>0</v>
      </c>
    </row>
    <row r="171" spans="1:9" x14ac:dyDescent="0.25">
      <c r="A171" s="123">
        <v>94</v>
      </c>
      <c r="B171" s="124" t="s">
        <v>572</v>
      </c>
      <c r="C171" s="124" t="s">
        <v>686</v>
      </c>
      <c r="D171" s="125" t="s">
        <v>700</v>
      </c>
      <c r="F171" s="126" t="s">
        <v>130</v>
      </c>
      <c r="G171" s="127">
        <v>1</v>
      </c>
      <c r="H171" s="128"/>
      <c r="I171" s="129">
        <f t="shared" si="13"/>
        <v>0</v>
      </c>
    </row>
    <row r="172" spans="1:9" ht="36" x14ac:dyDescent="0.25">
      <c r="A172" s="123">
        <v>95</v>
      </c>
      <c r="B172" s="124" t="s">
        <v>570</v>
      </c>
      <c r="C172" s="124" t="s">
        <v>517</v>
      </c>
      <c r="D172" s="125" t="s">
        <v>699</v>
      </c>
      <c r="F172" s="126" t="s">
        <v>11</v>
      </c>
      <c r="G172" s="127">
        <v>13</v>
      </c>
      <c r="H172" s="128"/>
      <c r="I172" s="129">
        <f t="shared" si="13"/>
        <v>0</v>
      </c>
    </row>
    <row r="173" spans="1:9" x14ac:dyDescent="0.25">
      <c r="A173" s="123">
        <v>96</v>
      </c>
      <c r="B173" s="124" t="s">
        <v>555</v>
      </c>
      <c r="C173" s="124" t="s">
        <v>686</v>
      </c>
      <c r="D173" s="125" t="s">
        <v>698</v>
      </c>
      <c r="F173" s="126" t="s">
        <v>154</v>
      </c>
      <c r="G173" s="127">
        <v>463.7</v>
      </c>
      <c r="H173" s="128"/>
      <c r="I173" s="129">
        <f t="shared" si="13"/>
        <v>0</v>
      </c>
    </row>
    <row r="174" spans="1:9" x14ac:dyDescent="0.25">
      <c r="F174" s="393" t="s">
        <v>129</v>
      </c>
      <c r="G174" s="393"/>
      <c r="H174" s="393"/>
      <c r="I174" s="130">
        <f>SUM(I166:I173)</f>
        <v>0</v>
      </c>
    </row>
    <row r="176" spans="1:9" x14ac:dyDescent="0.25">
      <c r="A176" s="393" t="s">
        <v>553</v>
      </c>
      <c r="B176" s="393"/>
      <c r="C176" s="394" t="s">
        <v>697</v>
      </c>
      <c r="D176" s="394"/>
      <c r="E176" s="394"/>
    </row>
    <row r="178" spans="1:9" x14ac:dyDescent="0.25">
      <c r="A178" s="393" t="s">
        <v>551</v>
      </c>
      <c r="B178" s="393"/>
      <c r="C178" s="394" t="s">
        <v>183</v>
      </c>
      <c r="D178" s="394"/>
      <c r="E178" s="394"/>
    </row>
    <row r="179" spans="1:9" ht="24" x14ac:dyDescent="0.25">
      <c r="A179" s="123">
        <v>97</v>
      </c>
      <c r="B179" s="124" t="s">
        <v>545</v>
      </c>
      <c r="C179" s="124" t="s">
        <v>528</v>
      </c>
      <c r="D179" s="125" t="s">
        <v>771</v>
      </c>
      <c r="F179" s="126" t="s">
        <v>133</v>
      </c>
      <c r="G179" s="127">
        <v>43.875</v>
      </c>
      <c r="H179" s="128"/>
      <c r="I179" s="129">
        <f t="shared" ref="I179:I185" si="14">ROUND(H179*G179,2)</f>
        <v>0</v>
      </c>
    </row>
    <row r="180" spans="1:9" ht="24" x14ac:dyDescent="0.25">
      <c r="A180" s="123">
        <v>98</v>
      </c>
      <c r="B180" s="124" t="s">
        <v>544</v>
      </c>
      <c r="C180" s="124" t="s">
        <v>528</v>
      </c>
      <c r="D180" s="125" t="s">
        <v>773</v>
      </c>
      <c r="F180" s="126" t="s">
        <v>133</v>
      </c>
      <c r="G180" s="127">
        <v>4.875</v>
      </c>
      <c r="H180" s="128"/>
      <c r="I180" s="129">
        <f t="shared" si="14"/>
        <v>0</v>
      </c>
    </row>
    <row r="181" spans="1:9" x14ac:dyDescent="0.25">
      <c r="A181" s="123">
        <v>99</v>
      </c>
      <c r="B181" s="124" t="s">
        <v>540</v>
      </c>
      <c r="C181" s="124" t="s">
        <v>528</v>
      </c>
      <c r="D181" s="125" t="s">
        <v>809</v>
      </c>
      <c r="F181" s="126" t="s">
        <v>133</v>
      </c>
      <c r="G181" s="127">
        <v>48.75</v>
      </c>
      <c r="H181" s="128"/>
      <c r="I181" s="129">
        <f t="shared" si="14"/>
        <v>0</v>
      </c>
    </row>
    <row r="182" spans="1:9" x14ac:dyDescent="0.25">
      <c r="A182" s="123">
        <v>100</v>
      </c>
      <c r="B182" s="124" t="s">
        <v>696</v>
      </c>
      <c r="C182" s="124" t="s">
        <v>528</v>
      </c>
      <c r="D182" s="125" t="s">
        <v>695</v>
      </c>
      <c r="F182" s="126" t="s">
        <v>165</v>
      </c>
      <c r="G182" s="127">
        <v>6.25</v>
      </c>
      <c r="H182" s="128"/>
      <c r="I182" s="129">
        <f t="shared" si="14"/>
        <v>0</v>
      </c>
    </row>
    <row r="183" spans="1:9" ht="36" x14ac:dyDescent="0.25">
      <c r="A183" s="123">
        <v>101</v>
      </c>
      <c r="B183" s="124" t="s">
        <v>541</v>
      </c>
      <c r="C183" s="124" t="s">
        <v>528</v>
      </c>
      <c r="D183" s="125" t="s">
        <v>175</v>
      </c>
      <c r="F183" s="126" t="s">
        <v>133</v>
      </c>
      <c r="G183" s="127">
        <v>30.946000000000002</v>
      </c>
      <c r="H183" s="128"/>
      <c r="I183" s="129">
        <f t="shared" si="14"/>
        <v>0</v>
      </c>
    </row>
    <row r="184" spans="1:9" x14ac:dyDescent="0.25">
      <c r="A184" s="123">
        <v>102</v>
      </c>
      <c r="B184" s="124" t="s">
        <v>539</v>
      </c>
      <c r="C184" s="124" t="s">
        <v>528</v>
      </c>
      <c r="D184" s="125" t="s">
        <v>538</v>
      </c>
      <c r="F184" s="126" t="s">
        <v>133</v>
      </c>
      <c r="G184" s="127">
        <v>30.946000000000002</v>
      </c>
      <c r="H184" s="128"/>
      <c r="I184" s="129">
        <f t="shared" si="14"/>
        <v>0</v>
      </c>
    </row>
    <row r="185" spans="1:9" ht="24" x14ac:dyDescent="0.25">
      <c r="A185" s="123">
        <v>103</v>
      </c>
      <c r="B185" s="124" t="s">
        <v>537</v>
      </c>
      <c r="C185" s="124" t="s">
        <v>528</v>
      </c>
      <c r="D185" s="125" t="s">
        <v>170</v>
      </c>
      <c r="F185" s="126" t="s">
        <v>133</v>
      </c>
      <c r="G185" s="127">
        <v>29.696000000000002</v>
      </c>
      <c r="H185" s="128"/>
      <c r="I185" s="129">
        <f t="shared" si="14"/>
        <v>0</v>
      </c>
    </row>
    <row r="186" spans="1:9" x14ac:dyDescent="0.25">
      <c r="F186" s="393" t="s">
        <v>129</v>
      </c>
      <c r="G186" s="393"/>
      <c r="H186" s="393"/>
      <c r="I186" s="130">
        <f>SUM(I179:I185)</f>
        <v>0</v>
      </c>
    </row>
    <row r="188" spans="1:9" x14ac:dyDescent="0.25">
      <c r="A188" s="393" t="s">
        <v>546</v>
      </c>
      <c r="B188" s="393"/>
      <c r="C188" s="394" t="s">
        <v>577</v>
      </c>
      <c r="D188" s="394"/>
      <c r="E188" s="394"/>
    </row>
    <row r="189" spans="1:9" ht="24" x14ac:dyDescent="0.25">
      <c r="A189" s="123">
        <v>104</v>
      </c>
      <c r="B189" s="124" t="s">
        <v>694</v>
      </c>
      <c r="C189" s="124" t="s">
        <v>528</v>
      </c>
      <c r="D189" s="125" t="s">
        <v>693</v>
      </c>
      <c r="F189" s="126" t="s">
        <v>165</v>
      </c>
      <c r="G189" s="127">
        <v>132</v>
      </c>
      <c r="H189" s="128"/>
      <c r="I189" s="129">
        <f t="shared" ref="I189:I191" si="15">ROUND(H189*G189,2)</f>
        <v>0</v>
      </c>
    </row>
    <row r="190" spans="1:9" x14ac:dyDescent="0.25">
      <c r="A190" s="123">
        <v>105</v>
      </c>
      <c r="B190" s="124" t="s">
        <v>692</v>
      </c>
      <c r="C190" s="124" t="s">
        <v>528</v>
      </c>
      <c r="D190" s="125" t="s">
        <v>691</v>
      </c>
      <c r="F190" s="126" t="s">
        <v>11</v>
      </c>
      <c r="G190" s="127">
        <v>12</v>
      </c>
      <c r="H190" s="128"/>
      <c r="I190" s="129">
        <f t="shared" si="15"/>
        <v>0</v>
      </c>
    </row>
    <row r="191" spans="1:9" x14ac:dyDescent="0.25">
      <c r="A191" s="123">
        <v>106</v>
      </c>
      <c r="B191" s="124" t="s">
        <v>529</v>
      </c>
      <c r="C191" s="124" t="s">
        <v>528</v>
      </c>
      <c r="D191" s="125" t="s">
        <v>690</v>
      </c>
      <c r="F191" s="126" t="s">
        <v>526</v>
      </c>
      <c r="G191" s="127">
        <v>120</v>
      </c>
      <c r="H191" s="128"/>
      <c r="I191" s="129">
        <f t="shared" si="15"/>
        <v>0</v>
      </c>
    </row>
    <row r="192" spans="1:9" x14ac:dyDescent="0.25">
      <c r="F192" s="393" t="s">
        <v>129</v>
      </c>
      <c r="G192" s="393"/>
      <c r="H192" s="393"/>
      <c r="I192" s="130">
        <f>SUM(I189:I191)</f>
        <v>0</v>
      </c>
    </row>
    <row r="194" spans="1:29" x14ac:dyDescent="0.25">
      <c r="A194" s="393" t="s">
        <v>536</v>
      </c>
      <c r="B194" s="393"/>
      <c r="C194" s="394" t="s">
        <v>163</v>
      </c>
      <c r="D194" s="394"/>
      <c r="E194" s="394"/>
    </row>
    <row r="195" spans="1:29" ht="24" customHeight="1" x14ac:dyDescent="0.25">
      <c r="A195" s="123">
        <v>107</v>
      </c>
      <c r="B195" s="124" t="s">
        <v>689</v>
      </c>
      <c r="C195" s="124" t="s">
        <v>686</v>
      </c>
      <c r="D195" s="125" t="s">
        <v>688</v>
      </c>
      <c r="F195" s="126" t="s">
        <v>133</v>
      </c>
      <c r="G195" s="127">
        <v>2.8130000000000002</v>
      </c>
      <c r="H195" s="128"/>
      <c r="I195" s="129">
        <f t="shared" ref="I195:I196" si="16">ROUND(H195*G195,2)</f>
        <v>0</v>
      </c>
      <c r="J195" s="397" t="s">
        <v>815</v>
      </c>
      <c r="K195" s="397"/>
      <c r="L195" s="397"/>
      <c r="M195" s="397"/>
      <c r="N195" s="397"/>
      <c r="O195" s="397"/>
      <c r="P195" s="397"/>
      <c r="Q195" s="397"/>
      <c r="R195" s="397"/>
      <c r="S195" s="397"/>
      <c r="T195" s="397"/>
      <c r="U195" s="397"/>
      <c r="V195" s="397"/>
      <c r="W195" s="397"/>
      <c r="X195" s="363"/>
      <c r="Y195" s="363"/>
      <c r="Z195" s="363"/>
      <c r="AA195" s="363"/>
      <c r="AB195" s="363"/>
      <c r="AC195" s="363"/>
    </row>
    <row r="196" spans="1:29" x14ac:dyDescent="0.25">
      <c r="A196" s="123">
        <v>108</v>
      </c>
      <c r="B196" s="124" t="s">
        <v>608</v>
      </c>
      <c r="C196" s="124" t="s">
        <v>686</v>
      </c>
      <c r="D196" s="125" t="s">
        <v>687</v>
      </c>
      <c r="F196" s="126" t="s">
        <v>11</v>
      </c>
      <c r="G196" s="127">
        <v>1</v>
      </c>
      <c r="H196" s="128"/>
      <c r="I196" s="129">
        <f t="shared" si="16"/>
        <v>0</v>
      </c>
      <c r="J196" s="397"/>
      <c r="K196" s="397"/>
      <c r="L196" s="397"/>
      <c r="M196" s="397"/>
      <c r="N196" s="397"/>
      <c r="O196" s="397"/>
      <c r="P196" s="397"/>
      <c r="Q196" s="397"/>
      <c r="R196" s="397"/>
      <c r="S196" s="397"/>
      <c r="T196" s="397"/>
      <c r="U196" s="397"/>
      <c r="V196" s="397"/>
      <c r="W196" s="397"/>
      <c r="X196" s="363"/>
      <c r="Y196" s="363"/>
      <c r="Z196" s="363"/>
      <c r="AA196" s="363"/>
      <c r="AB196" s="363"/>
      <c r="AC196" s="363"/>
    </row>
    <row r="197" spans="1:29" x14ac:dyDescent="0.25">
      <c r="F197" s="393" t="s">
        <v>129</v>
      </c>
      <c r="G197" s="393"/>
      <c r="H197" s="393"/>
      <c r="I197" s="130">
        <f>SUM(I195:I196)</f>
        <v>0</v>
      </c>
      <c r="J197" s="397"/>
      <c r="K197" s="397"/>
      <c r="L197" s="397"/>
      <c r="M197" s="397"/>
      <c r="N197" s="397"/>
      <c r="O197" s="397"/>
      <c r="P197" s="397"/>
      <c r="Q197" s="397"/>
      <c r="R197" s="397"/>
      <c r="S197" s="397"/>
      <c r="T197" s="397"/>
      <c r="U197" s="397"/>
      <c r="V197" s="397"/>
      <c r="W197" s="397"/>
      <c r="X197" s="363"/>
      <c r="Y197" s="363"/>
      <c r="Z197" s="363"/>
      <c r="AA197" s="363"/>
      <c r="AB197" s="363"/>
      <c r="AC197" s="363"/>
    </row>
    <row r="199" spans="1:29" x14ac:dyDescent="0.25">
      <c r="A199" s="393" t="s">
        <v>685</v>
      </c>
      <c r="B199" s="393"/>
      <c r="C199" s="394" t="s">
        <v>684</v>
      </c>
      <c r="D199" s="394"/>
      <c r="E199" s="394"/>
    </row>
    <row r="201" spans="1:29" x14ac:dyDescent="0.25">
      <c r="A201" s="393" t="s">
        <v>683</v>
      </c>
      <c r="B201" s="393"/>
      <c r="C201" s="394" t="s">
        <v>550</v>
      </c>
      <c r="D201" s="394"/>
      <c r="E201" s="394"/>
    </row>
    <row r="202" spans="1:29" x14ac:dyDescent="0.25">
      <c r="A202" s="123">
        <v>109</v>
      </c>
      <c r="B202" s="124" t="s">
        <v>549</v>
      </c>
      <c r="C202" s="124" t="s">
        <v>548</v>
      </c>
      <c r="D202" s="125" t="s">
        <v>547</v>
      </c>
      <c r="F202" s="126" t="s">
        <v>16</v>
      </c>
      <c r="G202" s="127">
        <v>8.7999999999999995E-2</v>
      </c>
      <c r="H202" s="128"/>
      <c r="I202" s="129">
        <f>ROUND(H202*G202,2)</f>
        <v>0</v>
      </c>
    </row>
    <row r="203" spans="1:29" x14ac:dyDescent="0.25">
      <c r="F203" s="393" t="s">
        <v>129</v>
      </c>
      <c r="G203" s="393"/>
      <c r="H203" s="393"/>
      <c r="I203" s="130">
        <f>SUM(I202)</f>
        <v>0</v>
      </c>
    </row>
    <row r="205" spans="1:29" x14ac:dyDescent="0.25">
      <c r="A205" s="393" t="s">
        <v>682</v>
      </c>
      <c r="B205" s="393"/>
      <c r="C205" s="394" t="s">
        <v>183</v>
      </c>
      <c r="D205" s="394"/>
      <c r="E205" s="394"/>
    </row>
    <row r="206" spans="1:29" ht="24" x14ac:dyDescent="0.25">
      <c r="A206" s="123">
        <v>110</v>
      </c>
      <c r="B206" s="124" t="s">
        <v>545</v>
      </c>
      <c r="C206" s="124" t="s">
        <v>528</v>
      </c>
      <c r="D206" s="125" t="s">
        <v>811</v>
      </c>
      <c r="F206" s="126" t="s">
        <v>133</v>
      </c>
      <c r="G206" s="127">
        <v>132.18899999999999</v>
      </c>
      <c r="H206" s="128"/>
      <c r="I206" s="129">
        <f t="shared" ref="I206:I213" si="17">ROUND(H206*G206,2)</f>
        <v>0</v>
      </c>
    </row>
    <row r="207" spans="1:29" ht="24" x14ac:dyDescent="0.25">
      <c r="A207" s="123">
        <v>111</v>
      </c>
      <c r="B207" s="124" t="s">
        <v>544</v>
      </c>
      <c r="C207" s="124" t="s">
        <v>528</v>
      </c>
      <c r="D207" s="125" t="s">
        <v>812</v>
      </c>
      <c r="F207" s="126" t="s">
        <v>133</v>
      </c>
      <c r="G207" s="127">
        <v>56.652000000000001</v>
      </c>
      <c r="H207" s="128"/>
      <c r="I207" s="129">
        <f t="shared" si="17"/>
        <v>0</v>
      </c>
    </row>
    <row r="208" spans="1:29" x14ac:dyDescent="0.25">
      <c r="A208" s="123">
        <v>112</v>
      </c>
      <c r="B208" s="124" t="s">
        <v>540</v>
      </c>
      <c r="C208" s="124" t="s">
        <v>528</v>
      </c>
      <c r="D208" s="125" t="s">
        <v>809</v>
      </c>
      <c r="F208" s="126" t="s">
        <v>133</v>
      </c>
      <c r="G208" s="127">
        <v>188.84200000000001</v>
      </c>
      <c r="H208" s="128"/>
      <c r="I208" s="129">
        <f t="shared" si="17"/>
        <v>0</v>
      </c>
    </row>
    <row r="209" spans="1:9" x14ac:dyDescent="0.25">
      <c r="A209" s="123">
        <v>113</v>
      </c>
      <c r="B209" s="124" t="s">
        <v>543</v>
      </c>
      <c r="C209" s="124" t="s">
        <v>528</v>
      </c>
      <c r="D209" s="125" t="s">
        <v>589</v>
      </c>
      <c r="F209" s="126" t="s">
        <v>165</v>
      </c>
      <c r="G209" s="127">
        <v>77.537000000000006</v>
      </c>
      <c r="H209" s="128"/>
      <c r="I209" s="129">
        <f t="shared" si="17"/>
        <v>0</v>
      </c>
    </row>
    <row r="210" spans="1:9" x14ac:dyDescent="0.25">
      <c r="A210" s="123">
        <v>114</v>
      </c>
      <c r="B210" s="124" t="s">
        <v>542</v>
      </c>
      <c r="C210" s="124" t="s">
        <v>528</v>
      </c>
      <c r="D210" s="125" t="s">
        <v>177</v>
      </c>
      <c r="F210" s="126" t="s">
        <v>133</v>
      </c>
      <c r="G210" s="127">
        <v>33.893999999999998</v>
      </c>
      <c r="H210" s="128"/>
      <c r="I210" s="129">
        <f t="shared" si="17"/>
        <v>0</v>
      </c>
    </row>
    <row r="211" spans="1:9" ht="36" x14ac:dyDescent="0.25">
      <c r="A211" s="123">
        <v>115</v>
      </c>
      <c r="B211" s="124" t="s">
        <v>541</v>
      </c>
      <c r="C211" s="124" t="s">
        <v>528</v>
      </c>
      <c r="D211" s="125" t="s">
        <v>668</v>
      </c>
      <c r="F211" s="126" t="s">
        <v>133</v>
      </c>
      <c r="G211" s="127">
        <v>184.12</v>
      </c>
      <c r="H211" s="128"/>
      <c r="I211" s="129">
        <f t="shared" si="17"/>
        <v>0</v>
      </c>
    </row>
    <row r="212" spans="1:9" x14ac:dyDescent="0.25">
      <c r="A212" s="123">
        <v>116</v>
      </c>
      <c r="B212" s="124" t="s">
        <v>539</v>
      </c>
      <c r="C212" s="124" t="s">
        <v>528</v>
      </c>
      <c r="D212" s="125" t="s">
        <v>538</v>
      </c>
      <c r="F212" s="126" t="s">
        <v>133</v>
      </c>
      <c r="G212" s="127">
        <v>184.12</v>
      </c>
      <c r="H212" s="128"/>
      <c r="I212" s="129">
        <f t="shared" si="17"/>
        <v>0</v>
      </c>
    </row>
    <row r="213" spans="1:9" ht="24" x14ac:dyDescent="0.25">
      <c r="A213" s="123">
        <v>117</v>
      </c>
      <c r="B213" s="124" t="s">
        <v>537</v>
      </c>
      <c r="C213" s="124" t="s">
        <v>528</v>
      </c>
      <c r="D213" s="125" t="s">
        <v>667</v>
      </c>
      <c r="F213" s="126" t="s">
        <v>133</v>
      </c>
      <c r="G213" s="127">
        <v>138.13200000000001</v>
      </c>
      <c r="H213" s="128"/>
      <c r="I213" s="129">
        <f t="shared" si="17"/>
        <v>0</v>
      </c>
    </row>
    <row r="214" spans="1:9" x14ac:dyDescent="0.25">
      <c r="F214" s="393" t="s">
        <v>129</v>
      </c>
      <c r="G214" s="393"/>
      <c r="H214" s="393"/>
      <c r="I214" s="130">
        <f>SUM(I206:I213)</f>
        <v>0</v>
      </c>
    </row>
    <row r="216" spans="1:9" x14ac:dyDescent="0.25">
      <c r="A216" s="393" t="s">
        <v>681</v>
      </c>
      <c r="B216" s="393"/>
      <c r="C216" s="394" t="s">
        <v>577</v>
      </c>
      <c r="D216" s="394"/>
      <c r="E216" s="394"/>
    </row>
    <row r="217" spans="1:9" ht="24" x14ac:dyDescent="0.25">
      <c r="A217" s="123">
        <v>118</v>
      </c>
      <c r="B217" s="124" t="s">
        <v>534</v>
      </c>
      <c r="C217" s="124" t="s">
        <v>528</v>
      </c>
      <c r="D217" s="125" t="s">
        <v>166</v>
      </c>
      <c r="F217" s="126" t="s">
        <v>165</v>
      </c>
      <c r="G217" s="127">
        <v>419.64800000000002</v>
      </c>
      <c r="H217" s="128"/>
      <c r="I217" s="129">
        <f t="shared" ref="I217:I218" si="18">ROUND(H217*G217,2)</f>
        <v>0</v>
      </c>
    </row>
    <row r="218" spans="1:9" ht="24" x14ac:dyDescent="0.25">
      <c r="A218" s="123">
        <v>119</v>
      </c>
      <c r="B218" s="124" t="s">
        <v>132</v>
      </c>
      <c r="C218" s="124" t="s">
        <v>528</v>
      </c>
      <c r="D218" s="125" t="s">
        <v>665</v>
      </c>
      <c r="F218" s="126" t="s">
        <v>130</v>
      </c>
      <c r="G218" s="127">
        <v>1</v>
      </c>
      <c r="H218" s="128"/>
      <c r="I218" s="129">
        <f t="shared" si="18"/>
        <v>0</v>
      </c>
    </row>
    <row r="219" spans="1:9" x14ac:dyDescent="0.25">
      <c r="F219" s="393" t="s">
        <v>129</v>
      </c>
      <c r="G219" s="393"/>
      <c r="H219" s="393"/>
      <c r="I219" s="130">
        <f>SUM(I217:I218)</f>
        <v>0</v>
      </c>
    </row>
    <row r="221" spans="1:9" x14ac:dyDescent="0.25">
      <c r="A221" s="393" t="s">
        <v>680</v>
      </c>
      <c r="B221" s="393"/>
      <c r="C221" s="394" t="s">
        <v>163</v>
      </c>
      <c r="D221" s="394"/>
      <c r="E221" s="394"/>
    </row>
    <row r="222" spans="1:9" x14ac:dyDescent="0.25">
      <c r="A222" s="123">
        <v>120</v>
      </c>
      <c r="B222" s="124" t="s">
        <v>559</v>
      </c>
      <c r="C222" s="124" t="s">
        <v>517</v>
      </c>
      <c r="D222" s="125" t="s">
        <v>558</v>
      </c>
      <c r="F222" s="126" t="s">
        <v>154</v>
      </c>
      <c r="G222" s="127">
        <v>88.2</v>
      </c>
      <c r="H222" s="128"/>
      <c r="I222" s="129">
        <f t="shared" ref="I222:I225" si="19">ROUND(H222*G222,2)</f>
        <v>0</v>
      </c>
    </row>
    <row r="223" spans="1:9" ht="24" x14ac:dyDescent="0.25">
      <c r="A223" s="123">
        <v>121</v>
      </c>
      <c r="B223" s="124" t="s">
        <v>663</v>
      </c>
      <c r="C223" s="124" t="s">
        <v>517</v>
      </c>
      <c r="D223" s="125" t="s">
        <v>662</v>
      </c>
      <c r="F223" s="126" t="s">
        <v>11</v>
      </c>
      <c r="G223" s="127">
        <v>6</v>
      </c>
      <c r="H223" s="128"/>
      <c r="I223" s="129">
        <f t="shared" si="19"/>
        <v>0</v>
      </c>
    </row>
    <row r="224" spans="1:9" x14ac:dyDescent="0.25">
      <c r="A224" s="123">
        <v>122</v>
      </c>
      <c r="B224" s="124" t="s">
        <v>661</v>
      </c>
      <c r="C224" s="124" t="s">
        <v>517</v>
      </c>
      <c r="D224" s="125" t="s">
        <v>660</v>
      </c>
      <c r="F224" s="126" t="s">
        <v>11</v>
      </c>
      <c r="G224" s="127">
        <v>13</v>
      </c>
      <c r="H224" s="128"/>
      <c r="I224" s="129">
        <f t="shared" si="19"/>
        <v>0</v>
      </c>
    </row>
    <row r="225" spans="1:9" x14ac:dyDescent="0.25">
      <c r="A225" s="123">
        <v>123</v>
      </c>
      <c r="B225" s="124" t="s">
        <v>555</v>
      </c>
      <c r="C225" s="124" t="s">
        <v>517</v>
      </c>
      <c r="D225" s="125" t="s">
        <v>554</v>
      </c>
      <c r="F225" s="126" t="s">
        <v>154</v>
      </c>
      <c r="G225" s="127">
        <v>88.2</v>
      </c>
      <c r="H225" s="128"/>
      <c r="I225" s="129">
        <f t="shared" si="19"/>
        <v>0</v>
      </c>
    </row>
    <row r="226" spans="1:9" x14ac:dyDescent="0.25">
      <c r="F226" s="393" t="s">
        <v>129</v>
      </c>
      <c r="G226" s="393"/>
      <c r="H226" s="393"/>
      <c r="I226" s="130">
        <f>SUM(I222:I225)</f>
        <v>0</v>
      </c>
    </row>
    <row r="228" spans="1:9" x14ac:dyDescent="0.25">
      <c r="A228" s="393" t="s">
        <v>679</v>
      </c>
      <c r="B228" s="393"/>
      <c r="C228" s="394" t="s">
        <v>678</v>
      </c>
      <c r="D228" s="394"/>
      <c r="E228" s="394"/>
    </row>
    <row r="230" spans="1:9" x14ac:dyDescent="0.25">
      <c r="A230" s="393" t="s">
        <v>677</v>
      </c>
      <c r="B230" s="393"/>
      <c r="C230" s="394" t="s">
        <v>550</v>
      </c>
      <c r="D230" s="394"/>
      <c r="E230" s="394"/>
    </row>
    <row r="231" spans="1:9" x14ac:dyDescent="0.25">
      <c r="A231" s="123">
        <v>124</v>
      </c>
      <c r="B231" s="124" t="s">
        <v>549</v>
      </c>
      <c r="C231" s="124" t="s">
        <v>548</v>
      </c>
      <c r="D231" s="125" t="s">
        <v>547</v>
      </c>
      <c r="F231" s="126" t="s">
        <v>16</v>
      </c>
      <c r="G231" s="127">
        <v>9.2999999999999999E-2</v>
      </c>
      <c r="H231" s="128"/>
      <c r="I231" s="129">
        <f>ROUND(H231*G231,2)</f>
        <v>0</v>
      </c>
    </row>
    <row r="232" spans="1:9" x14ac:dyDescent="0.25">
      <c r="F232" s="393" t="s">
        <v>129</v>
      </c>
      <c r="G232" s="393"/>
      <c r="H232" s="393"/>
      <c r="I232" s="130">
        <f>SUM(I231)</f>
        <v>0</v>
      </c>
    </row>
    <row r="234" spans="1:9" x14ac:dyDescent="0.25">
      <c r="A234" s="393" t="s">
        <v>676</v>
      </c>
      <c r="B234" s="393"/>
      <c r="C234" s="394" t="s">
        <v>183</v>
      </c>
      <c r="D234" s="394"/>
      <c r="E234" s="394"/>
    </row>
    <row r="235" spans="1:9" ht="24" x14ac:dyDescent="0.25">
      <c r="A235" s="123">
        <v>125</v>
      </c>
      <c r="B235" s="124" t="s">
        <v>545</v>
      </c>
      <c r="C235" s="124" t="s">
        <v>528</v>
      </c>
      <c r="D235" s="125" t="s">
        <v>811</v>
      </c>
      <c r="F235" s="126" t="s">
        <v>133</v>
      </c>
      <c r="G235" s="127">
        <v>144.55500000000001</v>
      </c>
      <c r="H235" s="128"/>
      <c r="I235" s="129">
        <f t="shared" ref="I235:I242" si="20">ROUND(H235*G235,2)</f>
        <v>0</v>
      </c>
    </row>
    <row r="236" spans="1:9" ht="24" x14ac:dyDescent="0.25">
      <c r="A236" s="123">
        <v>126</v>
      </c>
      <c r="B236" s="124" t="s">
        <v>544</v>
      </c>
      <c r="C236" s="124" t="s">
        <v>528</v>
      </c>
      <c r="D236" s="125" t="s">
        <v>812</v>
      </c>
      <c r="F236" s="126" t="s">
        <v>133</v>
      </c>
      <c r="G236" s="127">
        <v>61.951999999999998</v>
      </c>
      <c r="H236" s="128"/>
      <c r="I236" s="129">
        <f t="shared" si="20"/>
        <v>0</v>
      </c>
    </row>
    <row r="237" spans="1:9" x14ac:dyDescent="0.25">
      <c r="A237" s="123">
        <v>127</v>
      </c>
      <c r="B237" s="124" t="s">
        <v>540</v>
      </c>
      <c r="C237" s="124" t="s">
        <v>528</v>
      </c>
      <c r="D237" s="125" t="s">
        <v>813</v>
      </c>
      <c r="F237" s="126" t="s">
        <v>133</v>
      </c>
      <c r="G237" s="127">
        <v>206.50700000000001</v>
      </c>
      <c r="H237" s="128"/>
      <c r="I237" s="129">
        <f t="shared" si="20"/>
        <v>0</v>
      </c>
    </row>
    <row r="238" spans="1:9" x14ac:dyDescent="0.25">
      <c r="A238" s="123">
        <v>128</v>
      </c>
      <c r="B238" s="124" t="s">
        <v>543</v>
      </c>
      <c r="C238" s="124" t="s">
        <v>528</v>
      </c>
      <c r="D238" s="125" t="s">
        <v>589</v>
      </c>
      <c r="F238" s="126" t="s">
        <v>165</v>
      </c>
      <c r="G238" s="127">
        <v>82.216999999999999</v>
      </c>
      <c r="H238" s="128"/>
      <c r="I238" s="129">
        <f t="shared" si="20"/>
        <v>0</v>
      </c>
    </row>
    <row r="239" spans="1:9" x14ac:dyDescent="0.25">
      <c r="A239" s="123">
        <v>129</v>
      </c>
      <c r="B239" s="124" t="s">
        <v>542</v>
      </c>
      <c r="C239" s="124" t="s">
        <v>528</v>
      </c>
      <c r="D239" s="125" t="s">
        <v>177</v>
      </c>
      <c r="F239" s="126" t="s">
        <v>133</v>
      </c>
      <c r="G239" s="127">
        <v>35.942999999999998</v>
      </c>
      <c r="H239" s="128"/>
      <c r="I239" s="129">
        <f t="shared" si="20"/>
        <v>0</v>
      </c>
    </row>
    <row r="240" spans="1:9" ht="36" x14ac:dyDescent="0.25">
      <c r="A240" s="123">
        <v>130</v>
      </c>
      <c r="B240" s="124" t="s">
        <v>541</v>
      </c>
      <c r="C240" s="124" t="s">
        <v>528</v>
      </c>
      <c r="D240" s="125" t="s">
        <v>668</v>
      </c>
      <c r="F240" s="126" t="s">
        <v>133</v>
      </c>
      <c r="G240" s="127">
        <v>201.68100000000001</v>
      </c>
      <c r="H240" s="128"/>
      <c r="I240" s="129">
        <f t="shared" si="20"/>
        <v>0</v>
      </c>
    </row>
    <row r="241" spans="1:9" x14ac:dyDescent="0.25">
      <c r="A241" s="123">
        <v>131</v>
      </c>
      <c r="B241" s="124" t="s">
        <v>539</v>
      </c>
      <c r="C241" s="124" t="s">
        <v>528</v>
      </c>
      <c r="D241" s="125" t="s">
        <v>538</v>
      </c>
      <c r="F241" s="126" t="s">
        <v>133</v>
      </c>
      <c r="G241" s="127">
        <v>201.68100000000001</v>
      </c>
      <c r="H241" s="128"/>
      <c r="I241" s="129">
        <f t="shared" si="20"/>
        <v>0</v>
      </c>
    </row>
    <row r="242" spans="1:9" ht="24" x14ac:dyDescent="0.25">
      <c r="A242" s="123">
        <v>132</v>
      </c>
      <c r="B242" s="124" t="s">
        <v>537</v>
      </c>
      <c r="C242" s="124" t="s">
        <v>528</v>
      </c>
      <c r="D242" s="125" t="s">
        <v>667</v>
      </c>
      <c r="F242" s="126" t="s">
        <v>133</v>
      </c>
      <c r="G242" s="127">
        <v>152.94300000000001</v>
      </c>
      <c r="H242" s="128"/>
      <c r="I242" s="129">
        <f t="shared" si="20"/>
        <v>0</v>
      </c>
    </row>
    <row r="243" spans="1:9" x14ac:dyDescent="0.25">
      <c r="F243" s="393" t="s">
        <v>129</v>
      </c>
      <c r="G243" s="393"/>
      <c r="H243" s="393"/>
      <c r="I243" s="130">
        <f>SUM(I235:I242)</f>
        <v>0</v>
      </c>
    </row>
    <row r="245" spans="1:9" x14ac:dyDescent="0.25">
      <c r="A245" s="393" t="s">
        <v>675</v>
      </c>
      <c r="B245" s="393"/>
      <c r="C245" s="394" t="s">
        <v>577</v>
      </c>
      <c r="D245" s="394"/>
      <c r="E245" s="394"/>
    </row>
    <row r="246" spans="1:9" ht="24" x14ac:dyDescent="0.25">
      <c r="A246" s="123">
        <v>133</v>
      </c>
      <c r="B246" s="124" t="s">
        <v>534</v>
      </c>
      <c r="C246" s="124" t="s">
        <v>528</v>
      </c>
      <c r="D246" s="125" t="s">
        <v>166</v>
      </c>
      <c r="F246" s="126" t="s">
        <v>165</v>
      </c>
      <c r="G246" s="127">
        <v>425.89800000000002</v>
      </c>
      <c r="H246" s="128"/>
      <c r="I246" s="129">
        <f t="shared" ref="I246:I247" si="21">ROUND(H246*G246,2)</f>
        <v>0</v>
      </c>
    </row>
    <row r="247" spans="1:9" ht="24" x14ac:dyDescent="0.25">
      <c r="A247" s="123">
        <v>134</v>
      </c>
      <c r="B247" s="124" t="s">
        <v>132</v>
      </c>
      <c r="C247" s="124" t="s">
        <v>528</v>
      </c>
      <c r="D247" s="125" t="s">
        <v>665</v>
      </c>
      <c r="F247" s="126" t="s">
        <v>130</v>
      </c>
      <c r="G247" s="127">
        <v>1</v>
      </c>
      <c r="H247" s="128"/>
      <c r="I247" s="129">
        <f t="shared" si="21"/>
        <v>0</v>
      </c>
    </row>
    <row r="248" spans="1:9" x14ac:dyDescent="0.25">
      <c r="F248" s="393" t="s">
        <v>129</v>
      </c>
      <c r="G248" s="393"/>
      <c r="H248" s="393"/>
      <c r="I248" s="130">
        <f>SUM(I246:I247)</f>
        <v>0</v>
      </c>
    </row>
    <row r="250" spans="1:9" x14ac:dyDescent="0.25">
      <c r="A250" s="393" t="s">
        <v>674</v>
      </c>
      <c r="B250" s="393"/>
      <c r="C250" s="394" t="s">
        <v>163</v>
      </c>
      <c r="D250" s="394"/>
      <c r="E250" s="394"/>
    </row>
    <row r="251" spans="1:9" x14ac:dyDescent="0.25">
      <c r="A251" s="123">
        <v>135</v>
      </c>
      <c r="B251" s="124" t="s">
        <v>559</v>
      </c>
      <c r="C251" s="124" t="s">
        <v>517</v>
      </c>
      <c r="D251" s="125" t="s">
        <v>558</v>
      </c>
      <c r="F251" s="126" t="s">
        <v>154</v>
      </c>
      <c r="G251" s="127">
        <v>93.4</v>
      </c>
      <c r="H251" s="128"/>
      <c r="I251" s="129">
        <f t="shared" ref="I251:I254" si="22">ROUND(H251*G251,2)</f>
        <v>0</v>
      </c>
    </row>
    <row r="252" spans="1:9" ht="24" x14ac:dyDescent="0.25">
      <c r="A252" s="123">
        <v>136</v>
      </c>
      <c r="B252" s="124" t="s">
        <v>663</v>
      </c>
      <c r="C252" s="124" t="s">
        <v>517</v>
      </c>
      <c r="D252" s="125" t="s">
        <v>662</v>
      </c>
      <c r="F252" s="126" t="s">
        <v>11</v>
      </c>
      <c r="G252" s="127">
        <v>10</v>
      </c>
      <c r="H252" s="128"/>
      <c r="I252" s="129">
        <f t="shared" si="22"/>
        <v>0</v>
      </c>
    </row>
    <row r="253" spans="1:9" x14ac:dyDescent="0.25">
      <c r="A253" s="123">
        <v>137</v>
      </c>
      <c r="B253" s="124" t="s">
        <v>661</v>
      </c>
      <c r="C253" s="124" t="s">
        <v>517</v>
      </c>
      <c r="D253" s="125" t="s">
        <v>660</v>
      </c>
      <c r="F253" s="126" t="s">
        <v>11</v>
      </c>
      <c r="G253" s="127">
        <v>13</v>
      </c>
      <c r="H253" s="128"/>
      <c r="I253" s="129">
        <f t="shared" si="22"/>
        <v>0</v>
      </c>
    </row>
    <row r="254" spans="1:9" x14ac:dyDescent="0.25">
      <c r="A254" s="123">
        <v>138</v>
      </c>
      <c r="B254" s="124" t="s">
        <v>555</v>
      </c>
      <c r="C254" s="124" t="s">
        <v>517</v>
      </c>
      <c r="D254" s="125" t="s">
        <v>554</v>
      </c>
      <c r="F254" s="126" t="s">
        <v>154</v>
      </c>
      <c r="G254" s="127">
        <v>93.4</v>
      </c>
      <c r="H254" s="128"/>
      <c r="I254" s="129">
        <f t="shared" si="22"/>
        <v>0</v>
      </c>
    </row>
    <row r="255" spans="1:9" x14ac:dyDescent="0.25">
      <c r="F255" s="393" t="s">
        <v>129</v>
      </c>
      <c r="G255" s="393"/>
      <c r="H255" s="393"/>
      <c r="I255" s="130">
        <f>SUM(I251:I254)</f>
        <v>0</v>
      </c>
    </row>
    <row r="257" spans="1:9" x14ac:dyDescent="0.25">
      <c r="A257" s="393" t="s">
        <v>673</v>
      </c>
      <c r="B257" s="393"/>
      <c r="C257" s="394" t="s">
        <v>672</v>
      </c>
      <c r="D257" s="394"/>
      <c r="E257" s="394"/>
    </row>
    <row r="259" spans="1:9" x14ac:dyDescent="0.25">
      <c r="A259" s="393" t="s">
        <v>671</v>
      </c>
      <c r="B259" s="393"/>
      <c r="C259" s="394" t="s">
        <v>550</v>
      </c>
      <c r="D259" s="394"/>
      <c r="E259" s="394"/>
    </row>
    <row r="260" spans="1:9" x14ac:dyDescent="0.25">
      <c r="A260" s="123">
        <v>139</v>
      </c>
      <c r="B260" s="124" t="s">
        <v>549</v>
      </c>
      <c r="C260" s="124" t="s">
        <v>548</v>
      </c>
      <c r="D260" s="125" t="s">
        <v>547</v>
      </c>
      <c r="F260" s="126" t="s">
        <v>16</v>
      </c>
      <c r="G260" s="127">
        <v>0.13800000000000001</v>
      </c>
      <c r="H260" s="128"/>
      <c r="I260" s="129">
        <f>ROUND(H260*G260,2)</f>
        <v>0</v>
      </c>
    </row>
    <row r="261" spans="1:9" x14ac:dyDescent="0.25">
      <c r="F261" s="393" t="s">
        <v>129</v>
      </c>
      <c r="G261" s="393"/>
      <c r="H261" s="393"/>
      <c r="I261" s="130">
        <f>SUM(I260)</f>
        <v>0</v>
      </c>
    </row>
    <row r="263" spans="1:9" x14ac:dyDescent="0.25">
      <c r="A263" s="393" t="s">
        <v>670</v>
      </c>
      <c r="B263" s="393"/>
      <c r="C263" s="394" t="s">
        <v>183</v>
      </c>
      <c r="D263" s="394"/>
      <c r="E263" s="394"/>
    </row>
    <row r="264" spans="1:9" ht="24" x14ac:dyDescent="0.25">
      <c r="A264" s="123">
        <v>140</v>
      </c>
      <c r="B264" s="124" t="s">
        <v>545</v>
      </c>
      <c r="C264" s="124" t="s">
        <v>528</v>
      </c>
      <c r="D264" s="125" t="s">
        <v>811</v>
      </c>
      <c r="F264" s="126" t="s">
        <v>133</v>
      </c>
      <c r="G264" s="127">
        <v>222.42</v>
      </c>
      <c r="H264" s="128"/>
      <c r="I264" s="129">
        <f t="shared" ref="I264:I271" si="23">ROUND(H264*G264,2)</f>
        <v>0</v>
      </c>
    </row>
    <row r="265" spans="1:9" ht="24" x14ac:dyDescent="0.25">
      <c r="A265" s="123">
        <v>141</v>
      </c>
      <c r="B265" s="124" t="s">
        <v>544</v>
      </c>
      <c r="C265" s="124" t="s">
        <v>528</v>
      </c>
      <c r="D265" s="125" t="s">
        <v>812</v>
      </c>
      <c r="F265" s="126" t="s">
        <v>133</v>
      </c>
      <c r="G265" s="127">
        <v>95.322999999999993</v>
      </c>
      <c r="H265" s="128"/>
      <c r="I265" s="129">
        <f t="shared" si="23"/>
        <v>0</v>
      </c>
    </row>
    <row r="266" spans="1:9" x14ac:dyDescent="0.25">
      <c r="A266" s="123">
        <v>142</v>
      </c>
      <c r="B266" s="124" t="s">
        <v>540</v>
      </c>
      <c r="C266" s="124" t="s">
        <v>528</v>
      </c>
      <c r="D266" s="125" t="s">
        <v>809</v>
      </c>
      <c r="F266" s="126" t="s">
        <v>133</v>
      </c>
      <c r="G266" s="127">
        <v>317.74299999999999</v>
      </c>
      <c r="H266" s="128"/>
      <c r="I266" s="129">
        <f t="shared" si="23"/>
        <v>0</v>
      </c>
    </row>
    <row r="267" spans="1:9" x14ac:dyDescent="0.25">
      <c r="A267" s="123">
        <v>143</v>
      </c>
      <c r="B267" s="124" t="s">
        <v>543</v>
      </c>
      <c r="C267" s="124" t="s">
        <v>528</v>
      </c>
      <c r="D267" s="125" t="s">
        <v>589</v>
      </c>
      <c r="F267" s="126" t="s">
        <v>165</v>
      </c>
      <c r="G267" s="127">
        <v>121.526</v>
      </c>
      <c r="H267" s="128"/>
      <c r="I267" s="129">
        <f t="shared" si="23"/>
        <v>0</v>
      </c>
    </row>
    <row r="268" spans="1:9" x14ac:dyDescent="0.25">
      <c r="A268" s="123">
        <v>144</v>
      </c>
      <c r="B268" s="124" t="s">
        <v>542</v>
      </c>
      <c r="C268" s="124" t="s">
        <v>528</v>
      </c>
      <c r="D268" s="125" t="s">
        <v>177</v>
      </c>
      <c r="F268" s="126" t="s">
        <v>133</v>
      </c>
      <c r="G268" s="127">
        <v>53.137999999999998</v>
      </c>
      <c r="H268" s="128"/>
      <c r="I268" s="129">
        <f t="shared" si="23"/>
        <v>0</v>
      </c>
    </row>
    <row r="269" spans="1:9" ht="36" x14ac:dyDescent="0.25">
      <c r="A269" s="123">
        <v>145</v>
      </c>
      <c r="B269" s="124" t="s">
        <v>541</v>
      </c>
      <c r="C269" s="124" t="s">
        <v>528</v>
      </c>
      <c r="D269" s="125" t="s">
        <v>668</v>
      </c>
      <c r="F269" s="126" t="s">
        <v>133</v>
      </c>
      <c r="G269" s="127">
        <v>311.34800000000001</v>
      </c>
      <c r="H269" s="128"/>
      <c r="I269" s="129">
        <f t="shared" si="23"/>
        <v>0</v>
      </c>
    </row>
    <row r="270" spans="1:9" x14ac:dyDescent="0.25">
      <c r="A270" s="123">
        <v>146</v>
      </c>
      <c r="B270" s="124" t="s">
        <v>539</v>
      </c>
      <c r="C270" s="124" t="s">
        <v>528</v>
      </c>
      <c r="D270" s="125" t="s">
        <v>538</v>
      </c>
      <c r="F270" s="126" t="s">
        <v>133</v>
      </c>
      <c r="G270" s="127">
        <v>311.34800000000001</v>
      </c>
      <c r="H270" s="128"/>
      <c r="I270" s="129">
        <f t="shared" si="23"/>
        <v>0</v>
      </c>
    </row>
    <row r="271" spans="1:9" ht="24" x14ac:dyDescent="0.25">
      <c r="A271" s="123">
        <v>147</v>
      </c>
      <c r="B271" s="124" t="s">
        <v>537</v>
      </c>
      <c r="C271" s="124" t="s">
        <v>528</v>
      </c>
      <c r="D271" s="125" t="s">
        <v>667</v>
      </c>
      <c r="F271" s="126" t="s">
        <v>133</v>
      </c>
      <c r="G271" s="127">
        <v>239.41200000000001</v>
      </c>
      <c r="H271" s="128"/>
      <c r="I271" s="129">
        <f t="shared" si="23"/>
        <v>0</v>
      </c>
    </row>
    <row r="272" spans="1:9" x14ac:dyDescent="0.25">
      <c r="F272" s="393" t="s">
        <v>129</v>
      </c>
      <c r="G272" s="393"/>
      <c r="H272" s="393"/>
      <c r="I272" s="130">
        <f>SUM(I264:I271)</f>
        <v>0</v>
      </c>
    </row>
    <row r="274" spans="1:9" x14ac:dyDescent="0.25">
      <c r="A274" s="393" t="s">
        <v>666</v>
      </c>
      <c r="B274" s="393"/>
      <c r="C274" s="394" t="s">
        <v>577</v>
      </c>
      <c r="D274" s="394"/>
      <c r="E274" s="394"/>
    </row>
    <row r="275" spans="1:9" ht="24" x14ac:dyDescent="0.25">
      <c r="A275" s="123">
        <v>148</v>
      </c>
      <c r="B275" s="124" t="s">
        <v>534</v>
      </c>
      <c r="C275" s="124" t="s">
        <v>528</v>
      </c>
      <c r="D275" s="125" t="s">
        <v>166</v>
      </c>
      <c r="F275" s="126" t="s">
        <v>165</v>
      </c>
      <c r="G275" s="127">
        <v>706.09500000000003</v>
      </c>
      <c r="H275" s="128"/>
      <c r="I275" s="129">
        <f t="shared" ref="I275:I276" si="24">ROUND(H275*G275,2)</f>
        <v>0</v>
      </c>
    </row>
    <row r="276" spans="1:9" ht="24" x14ac:dyDescent="0.25">
      <c r="A276" s="123">
        <v>149</v>
      </c>
      <c r="B276" s="124" t="s">
        <v>132</v>
      </c>
      <c r="C276" s="124" t="s">
        <v>528</v>
      </c>
      <c r="D276" s="125" t="s">
        <v>665</v>
      </c>
      <c r="F276" s="126" t="s">
        <v>130</v>
      </c>
      <c r="G276" s="127">
        <v>1</v>
      </c>
      <c r="H276" s="128"/>
      <c r="I276" s="129">
        <f t="shared" si="24"/>
        <v>0</v>
      </c>
    </row>
    <row r="277" spans="1:9" x14ac:dyDescent="0.25">
      <c r="F277" s="393" t="s">
        <v>129</v>
      </c>
      <c r="G277" s="393"/>
      <c r="H277" s="393"/>
      <c r="I277" s="130">
        <f>SUM(I275:I276)</f>
        <v>0</v>
      </c>
    </row>
    <row r="279" spans="1:9" x14ac:dyDescent="0.25">
      <c r="A279" s="393" t="s">
        <v>664</v>
      </c>
      <c r="B279" s="393"/>
      <c r="C279" s="394" t="s">
        <v>163</v>
      </c>
      <c r="D279" s="394"/>
      <c r="E279" s="394"/>
    </row>
    <row r="280" spans="1:9" x14ac:dyDescent="0.25">
      <c r="A280" s="123">
        <v>150</v>
      </c>
      <c r="B280" s="124" t="s">
        <v>559</v>
      </c>
      <c r="C280" s="124" t="s">
        <v>517</v>
      </c>
      <c r="D280" s="125" t="s">
        <v>558</v>
      </c>
      <c r="F280" s="126" t="s">
        <v>154</v>
      </c>
      <c r="G280" s="127">
        <v>137.55000000000001</v>
      </c>
      <c r="H280" s="128"/>
      <c r="I280" s="129">
        <f t="shared" ref="I280:I283" si="25">ROUND(H280*G280,2)</f>
        <v>0</v>
      </c>
    </row>
    <row r="281" spans="1:9" ht="24" x14ac:dyDescent="0.25">
      <c r="A281" s="123">
        <v>151</v>
      </c>
      <c r="B281" s="124" t="s">
        <v>663</v>
      </c>
      <c r="C281" s="124" t="s">
        <v>517</v>
      </c>
      <c r="D281" s="125" t="s">
        <v>662</v>
      </c>
      <c r="F281" s="126" t="s">
        <v>11</v>
      </c>
      <c r="G281" s="127">
        <v>8</v>
      </c>
      <c r="H281" s="128"/>
      <c r="I281" s="129">
        <f t="shared" si="25"/>
        <v>0</v>
      </c>
    </row>
    <row r="282" spans="1:9" x14ac:dyDescent="0.25">
      <c r="A282" s="123">
        <v>152</v>
      </c>
      <c r="B282" s="124" t="s">
        <v>661</v>
      </c>
      <c r="C282" s="124" t="s">
        <v>517</v>
      </c>
      <c r="D282" s="125" t="s">
        <v>660</v>
      </c>
      <c r="F282" s="126" t="s">
        <v>11</v>
      </c>
      <c r="G282" s="127">
        <v>16</v>
      </c>
      <c r="H282" s="128"/>
      <c r="I282" s="129">
        <f t="shared" si="25"/>
        <v>0</v>
      </c>
    </row>
    <row r="283" spans="1:9" x14ac:dyDescent="0.25">
      <c r="A283" s="123">
        <v>153</v>
      </c>
      <c r="B283" s="124" t="s">
        <v>555</v>
      </c>
      <c r="C283" s="124" t="s">
        <v>517</v>
      </c>
      <c r="D283" s="125" t="s">
        <v>554</v>
      </c>
      <c r="F283" s="126" t="s">
        <v>154</v>
      </c>
      <c r="G283" s="127">
        <v>137.55000000000001</v>
      </c>
      <c r="H283" s="128"/>
      <c r="I283" s="129">
        <f t="shared" si="25"/>
        <v>0</v>
      </c>
    </row>
    <row r="284" spans="1:9" x14ac:dyDescent="0.25">
      <c r="F284" s="393" t="s">
        <v>129</v>
      </c>
      <c r="G284" s="393"/>
      <c r="H284" s="393"/>
      <c r="I284" s="130">
        <f>SUM(I280:I283)</f>
        <v>0</v>
      </c>
    </row>
    <row r="286" spans="1:9" x14ac:dyDescent="0.25">
      <c r="A286" s="393" t="s">
        <v>659</v>
      </c>
      <c r="B286" s="393"/>
      <c r="C286" s="394" t="s">
        <v>658</v>
      </c>
      <c r="D286" s="394"/>
      <c r="E286" s="394"/>
    </row>
    <row r="287" spans="1:9" x14ac:dyDescent="0.25">
      <c r="A287" s="123">
        <v>154</v>
      </c>
      <c r="B287" s="124" t="s">
        <v>132</v>
      </c>
      <c r="C287" s="124" t="s">
        <v>580</v>
      </c>
      <c r="D287" s="125" t="s">
        <v>657</v>
      </c>
      <c r="F287" s="126" t="s">
        <v>130</v>
      </c>
      <c r="G287" s="127">
        <v>1</v>
      </c>
      <c r="H287" s="128"/>
      <c r="I287" s="129">
        <f t="shared" ref="I287:I288" si="26">ROUND(H287*G287,2)</f>
        <v>0</v>
      </c>
    </row>
    <row r="288" spans="1:9" x14ac:dyDescent="0.25">
      <c r="A288" s="123">
        <v>155</v>
      </c>
      <c r="B288" s="124" t="s">
        <v>132</v>
      </c>
      <c r="C288" s="124" t="s">
        <v>580</v>
      </c>
      <c r="D288" s="125" t="s">
        <v>656</v>
      </c>
      <c r="F288" s="126" t="s">
        <v>130</v>
      </c>
      <c r="G288" s="127">
        <v>1</v>
      </c>
      <c r="H288" s="128"/>
      <c r="I288" s="129">
        <f t="shared" si="26"/>
        <v>0</v>
      </c>
    </row>
    <row r="289" spans="6:9" x14ac:dyDescent="0.25">
      <c r="F289" s="393" t="s">
        <v>129</v>
      </c>
      <c r="G289" s="393"/>
      <c r="H289" s="393"/>
      <c r="I289" s="130">
        <f>SUM(I287:I288)</f>
        <v>0</v>
      </c>
    </row>
    <row r="292" spans="6:9" x14ac:dyDescent="0.25">
      <c r="F292" s="393" t="s">
        <v>128</v>
      </c>
      <c r="G292" s="393"/>
      <c r="H292" s="393"/>
      <c r="I292" s="130">
        <f>SUM(I14,I29,I35,I43,I49,I64,I70,I78,I84,I95,I100,I108,I114,I125,I130,I138,I144,I159,I163,I174,I186,I192,I197,I203,I214,I219,I226,I232,I243,I248,I255,I261,I272,I277,I284,I289)</f>
        <v>0</v>
      </c>
    </row>
  </sheetData>
  <mergeCells count="132">
    <mergeCell ref="J195:W197"/>
    <mergeCell ref="A12:B12"/>
    <mergeCell ref="C12:E12"/>
    <mergeCell ref="F14:H14"/>
    <mergeCell ref="A1:E1"/>
    <mergeCell ref="B3:E3"/>
    <mergeCell ref="B4:E4"/>
    <mergeCell ref="B5:E5"/>
    <mergeCell ref="A10:B10"/>
    <mergeCell ref="C10:E10"/>
    <mergeCell ref="A16:B16"/>
    <mergeCell ref="C16:E16"/>
    <mergeCell ref="F29:H29"/>
    <mergeCell ref="A31:B31"/>
    <mergeCell ref="C31:E31"/>
    <mergeCell ref="F35:H35"/>
    <mergeCell ref="A37:B37"/>
    <mergeCell ref="C37:E37"/>
    <mergeCell ref="F43:H43"/>
    <mergeCell ref="A45:B45"/>
    <mergeCell ref="C45:E45"/>
    <mergeCell ref="A47:B47"/>
    <mergeCell ref="C47:E47"/>
    <mergeCell ref="F49:H49"/>
    <mergeCell ref="A51:B51"/>
    <mergeCell ref="C51:E51"/>
    <mergeCell ref="F64:H64"/>
    <mergeCell ref="A66:B66"/>
    <mergeCell ref="C66:E66"/>
    <mergeCell ref="F70:H70"/>
    <mergeCell ref="A72:B72"/>
    <mergeCell ref="C72:E72"/>
    <mergeCell ref="F78:H78"/>
    <mergeCell ref="A80:B80"/>
    <mergeCell ref="C80:E80"/>
    <mergeCell ref="A82:B82"/>
    <mergeCell ref="C82:E82"/>
    <mergeCell ref="F84:H84"/>
    <mergeCell ref="A86:B86"/>
    <mergeCell ref="C86:E86"/>
    <mergeCell ref="F95:H95"/>
    <mergeCell ref="A97:B97"/>
    <mergeCell ref="C97:E97"/>
    <mergeCell ref="F100:H100"/>
    <mergeCell ref="A102:B102"/>
    <mergeCell ref="C102:E102"/>
    <mergeCell ref="F108:H108"/>
    <mergeCell ref="A142:B142"/>
    <mergeCell ref="C142:E142"/>
    <mergeCell ref="F144:H144"/>
    <mergeCell ref="A110:B110"/>
    <mergeCell ref="C110:E110"/>
    <mergeCell ref="A112:B112"/>
    <mergeCell ref="C112:E112"/>
    <mergeCell ref="F114:H114"/>
    <mergeCell ref="A116:B116"/>
    <mergeCell ref="C116:E116"/>
    <mergeCell ref="F130:H130"/>
    <mergeCell ref="A132:B132"/>
    <mergeCell ref="C132:E132"/>
    <mergeCell ref="F138:H138"/>
    <mergeCell ref="A140:B140"/>
    <mergeCell ref="C140:E140"/>
    <mergeCell ref="F125:H125"/>
    <mergeCell ref="A127:B127"/>
    <mergeCell ref="C127:E127"/>
    <mergeCell ref="A146:B146"/>
    <mergeCell ref="C146:E146"/>
    <mergeCell ref="F159:H159"/>
    <mergeCell ref="A161:B161"/>
    <mergeCell ref="C161:E161"/>
    <mergeCell ref="F163:H163"/>
    <mergeCell ref="A165:B165"/>
    <mergeCell ref="C165:E165"/>
    <mergeCell ref="F174:H174"/>
    <mergeCell ref="A176:B176"/>
    <mergeCell ref="C176:E176"/>
    <mergeCell ref="A178:B178"/>
    <mergeCell ref="C178:E178"/>
    <mergeCell ref="F186:H186"/>
    <mergeCell ref="A188:B188"/>
    <mergeCell ref="C188:E188"/>
    <mergeCell ref="F192:H192"/>
    <mergeCell ref="A194:B194"/>
    <mergeCell ref="C194:E194"/>
    <mergeCell ref="F197:H197"/>
    <mergeCell ref="A199:B199"/>
    <mergeCell ref="C199:E199"/>
    <mergeCell ref="A201:B201"/>
    <mergeCell ref="C201:E201"/>
    <mergeCell ref="F203:H203"/>
    <mergeCell ref="A205:B205"/>
    <mergeCell ref="C205:E205"/>
    <mergeCell ref="F214:H214"/>
    <mergeCell ref="A216:B216"/>
    <mergeCell ref="C216:E216"/>
    <mergeCell ref="F219:H219"/>
    <mergeCell ref="A221:B221"/>
    <mergeCell ref="C221:E221"/>
    <mergeCell ref="F226:H226"/>
    <mergeCell ref="A228:B228"/>
    <mergeCell ref="C228:E228"/>
    <mergeCell ref="A230:B230"/>
    <mergeCell ref="C230:E230"/>
    <mergeCell ref="A263:B263"/>
    <mergeCell ref="C263:E263"/>
    <mergeCell ref="F272:H272"/>
    <mergeCell ref="F232:H232"/>
    <mergeCell ref="A234:B234"/>
    <mergeCell ref="C234:E234"/>
    <mergeCell ref="F243:H243"/>
    <mergeCell ref="A245:B245"/>
    <mergeCell ref="C245:E245"/>
    <mergeCell ref="F248:H248"/>
    <mergeCell ref="F255:H255"/>
    <mergeCell ref="A257:B257"/>
    <mergeCell ref="C257:E257"/>
    <mergeCell ref="A259:B259"/>
    <mergeCell ref="C259:E259"/>
    <mergeCell ref="F261:H261"/>
    <mergeCell ref="A250:B250"/>
    <mergeCell ref="C250:E250"/>
    <mergeCell ref="F292:H292"/>
    <mergeCell ref="A274:B274"/>
    <mergeCell ref="C274:E274"/>
    <mergeCell ref="F277:H277"/>
    <mergeCell ref="A279:B279"/>
    <mergeCell ref="C279:E279"/>
    <mergeCell ref="F284:H284"/>
    <mergeCell ref="A286:B286"/>
    <mergeCell ref="C286:E286"/>
    <mergeCell ref="F289:H289"/>
  </mergeCells>
  <pageMargins left="0.25" right="0.25" top="0.5" bottom="0.75" header="0.51180555555555496" footer="0.51180555555555496"/>
  <pageSetup firstPageNumber="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5"/>
  <sheetViews>
    <sheetView workbookViewId="0">
      <selection activeCell="M15" sqref="M15"/>
    </sheetView>
  </sheetViews>
  <sheetFormatPr defaultRowHeight="15" x14ac:dyDescent="0.25"/>
  <cols>
    <col min="3" max="3" width="69.7109375" customWidth="1"/>
  </cols>
  <sheetData>
    <row r="1" spans="1:8" ht="15.75" thickBot="1" x14ac:dyDescent="0.3">
      <c r="A1" s="409" t="s">
        <v>778</v>
      </c>
      <c r="B1" s="410"/>
      <c r="C1" s="410"/>
      <c r="D1" s="410"/>
      <c r="E1" s="410"/>
      <c r="F1" s="410"/>
      <c r="G1" s="411"/>
      <c r="H1" s="412"/>
    </row>
    <row r="2" spans="1:8" ht="15.75" thickBot="1" x14ac:dyDescent="0.3">
      <c r="A2" s="316" t="s">
        <v>191</v>
      </c>
      <c r="B2" s="317" t="s">
        <v>19</v>
      </c>
      <c r="C2" s="317" t="s">
        <v>189</v>
      </c>
      <c r="D2" s="318"/>
      <c r="E2" s="317" t="s">
        <v>188</v>
      </c>
      <c r="F2" s="317" t="s">
        <v>122</v>
      </c>
      <c r="G2" s="319" t="s">
        <v>272</v>
      </c>
      <c r="H2" s="320" t="s">
        <v>2</v>
      </c>
    </row>
    <row r="3" spans="1:8" ht="15.75" thickBot="1" x14ac:dyDescent="0.3">
      <c r="A3" s="362" t="s">
        <v>186</v>
      </c>
      <c r="B3" s="403" t="s">
        <v>779</v>
      </c>
      <c r="C3" s="404"/>
      <c r="D3" s="404"/>
      <c r="E3" s="321"/>
      <c r="F3" s="321"/>
      <c r="G3" s="323"/>
      <c r="H3" s="324"/>
    </row>
    <row r="4" spans="1:8" x14ac:dyDescent="0.25">
      <c r="A4" s="325">
        <v>10</v>
      </c>
      <c r="B4" s="326"/>
      <c r="C4" s="327" t="s">
        <v>780</v>
      </c>
      <c r="D4" s="328"/>
      <c r="E4" s="329" t="s">
        <v>165</v>
      </c>
      <c r="F4" s="330">
        <v>1400</v>
      </c>
      <c r="G4" s="331"/>
      <c r="H4" s="332">
        <f>F4*G4</f>
        <v>0</v>
      </c>
    </row>
    <row r="5" spans="1:8" x14ac:dyDescent="0.25">
      <c r="A5" s="333">
        <v>20</v>
      </c>
      <c r="B5" s="334"/>
      <c r="C5" s="335" t="s">
        <v>781</v>
      </c>
      <c r="D5" s="336"/>
      <c r="E5" s="337" t="s">
        <v>165</v>
      </c>
      <c r="F5" s="338">
        <v>1400</v>
      </c>
      <c r="G5" s="339"/>
      <c r="H5" s="332">
        <f t="shared" ref="H5:H33" si="0">F5*G5</f>
        <v>0</v>
      </c>
    </row>
    <row r="6" spans="1:8" x14ac:dyDescent="0.25">
      <c r="A6" s="398">
        <v>30</v>
      </c>
      <c r="B6" s="334"/>
      <c r="C6" s="335" t="s">
        <v>782</v>
      </c>
      <c r="D6" s="336"/>
      <c r="E6" s="337" t="s">
        <v>165</v>
      </c>
      <c r="F6" s="338">
        <f>SUM(F7)</f>
        <v>1870</v>
      </c>
      <c r="G6" s="339"/>
      <c r="H6" s="332">
        <f t="shared" si="0"/>
        <v>0</v>
      </c>
    </row>
    <row r="7" spans="1:8" x14ac:dyDescent="0.25">
      <c r="A7" s="406"/>
      <c r="B7" s="336"/>
      <c r="C7" s="407" t="s">
        <v>783</v>
      </c>
      <c r="D7" s="408"/>
      <c r="E7" s="408"/>
      <c r="F7" s="340">
        <v>1870</v>
      </c>
      <c r="G7" s="339"/>
      <c r="H7" s="332">
        <f t="shared" si="0"/>
        <v>0</v>
      </c>
    </row>
    <row r="8" spans="1:8" x14ac:dyDescent="0.25">
      <c r="A8" s="398">
        <v>40</v>
      </c>
      <c r="B8" s="334"/>
      <c r="C8" s="335" t="s">
        <v>784</v>
      </c>
      <c r="D8" s="336"/>
      <c r="E8" s="337" t="s">
        <v>165</v>
      </c>
      <c r="F8" s="338">
        <f>SUM(F9)</f>
        <v>330</v>
      </c>
      <c r="G8" s="339"/>
      <c r="H8" s="332">
        <f t="shared" si="0"/>
        <v>0</v>
      </c>
    </row>
    <row r="9" spans="1:8" x14ac:dyDescent="0.25">
      <c r="A9" s="406"/>
      <c r="B9" s="336"/>
      <c r="C9" s="407" t="s">
        <v>785</v>
      </c>
      <c r="D9" s="408"/>
      <c r="E9" s="408"/>
      <c r="F9" s="340">
        <v>330</v>
      </c>
      <c r="G9" s="339"/>
      <c r="H9" s="332">
        <f t="shared" si="0"/>
        <v>0</v>
      </c>
    </row>
    <row r="10" spans="1:8" ht="15.75" thickBot="1" x14ac:dyDescent="0.3">
      <c r="A10" s="341">
        <v>50</v>
      </c>
      <c r="B10" s="342"/>
      <c r="C10" s="343" t="s">
        <v>786</v>
      </c>
      <c r="D10" s="344"/>
      <c r="E10" s="345" t="s">
        <v>133</v>
      </c>
      <c r="F10" s="346">
        <v>75</v>
      </c>
      <c r="G10" s="347"/>
      <c r="H10" s="332">
        <f t="shared" si="0"/>
        <v>0</v>
      </c>
    </row>
    <row r="11" spans="1:8" ht="15.75" thickBot="1" x14ac:dyDescent="0.3">
      <c r="A11" s="348"/>
      <c r="B11" s="349"/>
      <c r="C11" s="350" t="s">
        <v>779</v>
      </c>
      <c r="D11" s="322"/>
      <c r="E11" s="351"/>
      <c r="F11" s="352"/>
      <c r="G11" s="353" t="s">
        <v>129</v>
      </c>
      <c r="H11" s="332">
        <f>SUM(H4:H10)</f>
        <v>0</v>
      </c>
    </row>
    <row r="12" spans="1:8" ht="15.75" thickBot="1" x14ac:dyDescent="0.3">
      <c r="A12" s="362" t="s">
        <v>606</v>
      </c>
      <c r="B12" s="403" t="s">
        <v>787</v>
      </c>
      <c r="C12" s="404"/>
      <c r="D12" s="404"/>
      <c r="E12" s="321"/>
      <c r="F12" s="321"/>
      <c r="G12" s="323"/>
      <c r="H12" s="323"/>
    </row>
    <row r="13" spans="1:8" x14ac:dyDescent="0.25">
      <c r="A13" s="325">
        <v>10</v>
      </c>
      <c r="B13" s="326"/>
      <c r="C13" s="354" t="s">
        <v>788</v>
      </c>
      <c r="D13" s="328"/>
      <c r="E13" s="329" t="s">
        <v>154</v>
      </c>
      <c r="F13" s="330">
        <f>SUM(F14)</f>
        <v>420</v>
      </c>
      <c r="G13" s="331"/>
      <c r="H13" s="332">
        <f t="shared" si="0"/>
        <v>0</v>
      </c>
    </row>
    <row r="14" spans="1:8" x14ac:dyDescent="0.25">
      <c r="A14" s="355"/>
      <c r="B14" s="336"/>
      <c r="C14" s="407" t="s">
        <v>789</v>
      </c>
      <c r="D14" s="408"/>
      <c r="E14" s="408"/>
      <c r="F14" s="340">
        <v>420</v>
      </c>
      <c r="G14" s="339"/>
      <c r="H14" s="332">
        <f t="shared" si="0"/>
        <v>0</v>
      </c>
    </row>
    <row r="15" spans="1:8" x14ac:dyDescent="0.25">
      <c r="A15" s="333">
        <v>20</v>
      </c>
      <c r="B15" s="334"/>
      <c r="C15" s="335" t="s">
        <v>790</v>
      </c>
      <c r="D15" s="336"/>
      <c r="E15" s="337" t="s">
        <v>154</v>
      </c>
      <c r="F15" s="338">
        <v>135</v>
      </c>
      <c r="G15" s="339"/>
      <c r="H15" s="332">
        <f t="shared" si="0"/>
        <v>0</v>
      </c>
    </row>
    <row r="16" spans="1:8" x14ac:dyDescent="0.25">
      <c r="A16" s="333">
        <v>30</v>
      </c>
      <c r="B16" s="334"/>
      <c r="C16" s="335" t="s">
        <v>791</v>
      </c>
      <c r="D16" s="336"/>
      <c r="E16" s="337" t="s">
        <v>154</v>
      </c>
      <c r="F16" s="338">
        <v>5</v>
      </c>
      <c r="G16" s="339"/>
      <c r="H16" s="332">
        <f t="shared" si="0"/>
        <v>0</v>
      </c>
    </row>
    <row r="17" spans="1:8" x14ac:dyDescent="0.25">
      <c r="A17" s="398">
        <v>40</v>
      </c>
      <c r="B17" s="334"/>
      <c r="C17" s="335" t="s">
        <v>792</v>
      </c>
      <c r="D17" s="336"/>
      <c r="E17" s="337" t="s">
        <v>133</v>
      </c>
      <c r="F17" s="338">
        <f>SUM(F18:F19)</f>
        <v>108</v>
      </c>
      <c r="G17" s="339"/>
      <c r="H17" s="332">
        <f t="shared" si="0"/>
        <v>0</v>
      </c>
    </row>
    <row r="18" spans="1:8" x14ac:dyDescent="0.25">
      <c r="A18" s="406"/>
      <c r="B18" s="336"/>
      <c r="C18" s="407" t="s">
        <v>793</v>
      </c>
      <c r="D18" s="408"/>
      <c r="E18" s="408"/>
      <c r="F18" s="340">
        <v>75.599999999999994</v>
      </c>
      <c r="G18" s="339"/>
      <c r="H18" s="332">
        <f t="shared" si="0"/>
        <v>0</v>
      </c>
    </row>
    <row r="19" spans="1:8" x14ac:dyDescent="0.25">
      <c r="A19" s="406"/>
      <c r="B19" s="336"/>
      <c r="C19" s="407" t="s">
        <v>794</v>
      </c>
      <c r="D19" s="408"/>
      <c r="E19" s="408"/>
      <c r="F19" s="340">
        <v>32.4</v>
      </c>
      <c r="G19" s="339"/>
      <c r="H19" s="332">
        <f t="shared" si="0"/>
        <v>0</v>
      </c>
    </row>
    <row r="20" spans="1:8" ht="30" x14ac:dyDescent="0.25">
      <c r="A20" s="398">
        <v>50</v>
      </c>
      <c r="B20" s="334"/>
      <c r="C20" s="335" t="s">
        <v>795</v>
      </c>
      <c r="D20" s="336"/>
      <c r="E20" s="337" t="s">
        <v>165</v>
      </c>
      <c r="F20" s="338">
        <f>SUM(F21)</f>
        <v>198.9</v>
      </c>
      <c r="G20" s="339"/>
      <c r="H20" s="332">
        <f t="shared" si="0"/>
        <v>0</v>
      </c>
    </row>
    <row r="21" spans="1:8" x14ac:dyDescent="0.25">
      <c r="A21" s="406"/>
      <c r="B21" s="336"/>
      <c r="C21" s="407" t="s">
        <v>796</v>
      </c>
      <c r="D21" s="408"/>
      <c r="E21" s="408"/>
      <c r="F21" s="340">
        <v>198.9</v>
      </c>
      <c r="G21" s="339"/>
      <c r="H21" s="332">
        <f t="shared" si="0"/>
        <v>0</v>
      </c>
    </row>
    <row r="22" spans="1:8" ht="15.75" thickBot="1" x14ac:dyDescent="0.3">
      <c r="A22" s="356"/>
      <c r="B22" s="344"/>
      <c r="C22" s="344"/>
      <c r="D22" s="344"/>
      <c r="E22" s="344"/>
      <c r="F22" s="344"/>
      <c r="G22" s="347"/>
      <c r="H22" s="332">
        <f t="shared" si="0"/>
        <v>0</v>
      </c>
    </row>
    <row r="23" spans="1:8" ht="15.75" thickBot="1" x14ac:dyDescent="0.3">
      <c r="A23" s="357"/>
      <c r="B23" s="322"/>
      <c r="C23" s="350" t="s">
        <v>797</v>
      </c>
      <c r="D23" s="322"/>
      <c r="E23" s="351"/>
      <c r="F23" s="352"/>
      <c r="G23" s="353" t="s">
        <v>129</v>
      </c>
      <c r="H23" s="332">
        <f>SUM(H13:H22)</f>
        <v>0</v>
      </c>
    </row>
    <row r="24" spans="1:8" ht="15.75" thickBot="1" x14ac:dyDescent="0.3">
      <c r="A24" s="362" t="s">
        <v>600</v>
      </c>
      <c r="B24" s="403" t="s">
        <v>798</v>
      </c>
      <c r="C24" s="404"/>
      <c r="D24" s="404"/>
      <c r="E24" s="321"/>
      <c r="F24" s="321"/>
      <c r="G24" s="323"/>
      <c r="H24" s="323"/>
    </row>
    <row r="25" spans="1:8" ht="30" x14ac:dyDescent="0.25">
      <c r="A25" s="405">
        <v>10</v>
      </c>
      <c r="B25" s="326"/>
      <c r="C25" s="327" t="s">
        <v>799</v>
      </c>
      <c r="D25" s="328"/>
      <c r="E25" s="329" t="s">
        <v>133</v>
      </c>
      <c r="F25" s="330">
        <f>SUM(F26)</f>
        <v>42.4</v>
      </c>
      <c r="G25" s="331"/>
      <c r="H25" s="332">
        <f t="shared" si="0"/>
        <v>0</v>
      </c>
    </row>
    <row r="26" spans="1:8" x14ac:dyDescent="0.25">
      <c r="A26" s="406"/>
      <c r="B26" s="336"/>
      <c r="C26" s="407" t="s">
        <v>800</v>
      </c>
      <c r="D26" s="408"/>
      <c r="E26" s="408"/>
      <c r="F26" s="340">
        <v>42.4</v>
      </c>
      <c r="G26" s="339"/>
      <c r="H26" s="332">
        <f t="shared" si="0"/>
        <v>0</v>
      </c>
    </row>
    <row r="27" spans="1:8" ht="30" x14ac:dyDescent="0.25">
      <c r="A27" s="333">
        <v>20</v>
      </c>
      <c r="B27" s="334"/>
      <c r="C27" s="335" t="s">
        <v>801</v>
      </c>
      <c r="D27" s="336"/>
      <c r="E27" s="337" t="s">
        <v>11</v>
      </c>
      <c r="F27" s="338">
        <v>1</v>
      </c>
      <c r="G27" s="339"/>
      <c r="H27" s="332">
        <f t="shared" si="0"/>
        <v>0</v>
      </c>
    </row>
    <row r="28" spans="1:8" x14ac:dyDescent="0.25">
      <c r="A28" s="398">
        <v>30</v>
      </c>
      <c r="B28" s="334"/>
      <c r="C28" s="335" t="s">
        <v>802</v>
      </c>
      <c r="D28" s="336"/>
      <c r="E28" s="337" t="s">
        <v>165</v>
      </c>
      <c r="F28" s="338">
        <f>SUM(F29)</f>
        <v>42.4</v>
      </c>
      <c r="G28" s="339"/>
      <c r="H28" s="332">
        <f t="shared" si="0"/>
        <v>0</v>
      </c>
    </row>
    <row r="29" spans="1:8" x14ac:dyDescent="0.25">
      <c r="A29" s="406"/>
      <c r="B29" s="336"/>
      <c r="C29" s="407" t="s">
        <v>803</v>
      </c>
      <c r="D29" s="408"/>
      <c r="E29" s="408"/>
      <c r="F29" s="340">
        <v>42.4</v>
      </c>
      <c r="G29" s="339"/>
      <c r="H29" s="332">
        <f t="shared" si="0"/>
        <v>0</v>
      </c>
    </row>
    <row r="30" spans="1:8" ht="30" x14ac:dyDescent="0.25">
      <c r="A30" s="333">
        <v>40</v>
      </c>
      <c r="B30" s="334"/>
      <c r="C30" s="335" t="s">
        <v>804</v>
      </c>
      <c r="D30" s="336"/>
      <c r="E30" s="337" t="s">
        <v>154</v>
      </c>
      <c r="F30" s="338">
        <v>10</v>
      </c>
      <c r="G30" s="339"/>
      <c r="H30" s="332">
        <f t="shared" si="0"/>
        <v>0</v>
      </c>
    </row>
    <row r="31" spans="1:8" x14ac:dyDescent="0.25">
      <c r="A31" s="333">
        <v>50</v>
      </c>
      <c r="B31" s="334"/>
      <c r="C31" s="335" t="s">
        <v>805</v>
      </c>
      <c r="D31" s="336"/>
      <c r="E31" s="337" t="s">
        <v>154</v>
      </c>
      <c r="F31" s="338">
        <v>53.5</v>
      </c>
      <c r="G31" s="339"/>
      <c r="H31" s="332">
        <f t="shared" si="0"/>
        <v>0</v>
      </c>
    </row>
    <row r="32" spans="1:8" ht="30" x14ac:dyDescent="0.25">
      <c r="A32" s="398">
        <v>60</v>
      </c>
      <c r="B32" s="334"/>
      <c r="C32" s="335" t="s">
        <v>806</v>
      </c>
      <c r="D32" s="336"/>
      <c r="E32" s="337" t="s">
        <v>154</v>
      </c>
      <c r="F32" s="338">
        <f>SUM(F33)</f>
        <v>2.6</v>
      </c>
      <c r="G32" s="339"/>
      <c r="H32" s="332">
        <f t="shared" si="0"/>
        <v>0</v>
      </c>
    </row>
    <row r="33" spans="1:8" ht="15.75" thickBot="1" x14ac:dyDescent="0.3">
      <c r="A33" s="399"/>
      <c r="B33" s="344"/>
      <c r="C33" s="400" t="s">
        <v>807</v>
      </c>
      <c r="D33" s="401"/>
      <c r="E33" s="401"/>
      <c r="F33" s="358">
        <v>2.6</v>
      </c>
      <c r="G33" s="347"/>
      <c r="H33" s="332">
        <f t="shared" si="0"/>
        <v>0</v>
      </c>
    </row>
    <row r="34" spans="1:8" ht="15.75" thickBot="1" x14ac:dyDescent="0.3">
      <c r="A34" s="359"/>
      <c r="B34" s="360"/>
      <c r="C34" s="350" t="s">
        <v>798</v>
      </c>
      <c r="D34" s="360"/>
      <c r="E34" s="360"/>
      <c r="F34" s="360"/>
      <c r="G34" s="353" t="s">
        <v>129</v>
      </c>
      <c r="H34" s="332">
        <f>SUM(H25:H33)</f>
        <v>0</v>
      </c>
    </row>
    <row r="35" spans="1:8" ht="15.75" x14ac:dyDescent="0.25">
      <c r="E35" s="402" t="s">
        <v>808</v>
      </c>
      <c r="F35" s="402"/>
      <c r="G35" s="402"/>
      <c r="H35" s="361">
        <f>SUM(H11,H23,H34)</f>
        <v>0</v>
      </c>
    </row>
  </sheetData>
  <mergeCells count="21">
    <mergeCell ref="A8:A9"/>
    <mergeCell ref="C9:E9"/>
    <mergeCell ref="B12:D12"/>
    <mergeCell ref="C14:E14"/>
    <mergeCell ref="A1:H1"/>
    <mergeCell ref="B3:D3"/>
    <mergeCell ref="A6:A7"/>
    <mergeCell ref="C7:E7"/>
    <mergeCell ref="A17:A19"/>
    <mergeCell ref="C18:E18"/>
    <mergeCell ref="C19:E19"/>
    <mergeCell ref="A20:A21"/>
    <mergeCell ref="C21:E21"/>
    <mergeCell ref="A32:A33"/>
    <mergeCell ref="C33:E33"/>
    <mergeCell ref="E35:G35"/>
    <mergeCell ref="B24:D24"/>
    <mergeCell ref="A25:A26"/>
    <mergeCell ref="C26:E26"/>
    <mergeCell ref="A28:A29"/>
    <mergeCell ref="C29:E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347"/>
  <sheetViews>
    <sheetView view="pageBreakPreview" topLeftCell="A40" zoomScale="85" zoomScaleNormal="85" zoomScaleSheetLayoutView="85" workbookViewId="0">
      <selection activeCell="H18" sqref="H18"/>
    </sheetView>
  </sheetViews>
  <sheetFormatPr defaultRowHeight="14.25" x14ac:dyDescent="0.25"/>
  <cols>
    <col min="1" max="1" width="1.85546875" style="1" customWidth="1"/>
    <col min="2" max="2" width="7.7109375" style="6" bestFit="1" customWidth="1"/>
    <col min="3" max="3" width="15.7109375" style="5" customWidth="1"/>
    <col min="4" max="4" width="67.140625" style="5" customWidth="1"/>
    <col min="5" max="5" width="6.7109375" style="4" customWidth="1"/>
    <col min="6" max="6" width="13.5703125" style="3" customWidth="1"/>
    <col min="7" max="7" width="11.7109375" style="2" customWidth="1"/>
    <col min="8" max="8" width="17.85546875" style="117" customWidth="1"/>
    <col min="9" max="10" width="9.140625" style="1"/>
    <col min="11" max="11" width="79.140625" style="1" customWidth="1"/>
    <col min="12" max="13" width="13" style="1" bestFit="1" customWidth="1"/>
    <col min="14" max="14" width="9.140625" style="1"/>
    <col min="15" max="15" width="13" style="1" bestFit="1" customWidth="1"/>
    <col min="16" max="16" width="9.140625" style="1"/>
    <col min="17" max="17" width="13" style="1" bestFit="1" customWidth="1"/>
    <col min="18" max="16384" width="9.140625" style="1"/>
  </cols>
  <sheetData>
    <row r="2" spans="2:8" ht="20.25" x14ac:dyDescent="0.25">
      <c r="D2" s="103" t="s">
        <v>392</v>
      </c>
    </row>
    <row r="3" spans="2:8" ht="15" thickBot="1" x14ac:dyDescent="0.3"/>
    <row r="4" spans="2:8" ht="15" x14ac:dyDescent="0.25">
      <c r="C4" s="102" t="s">
        <v>391</v>
      </c>
      <c r="D4" s="101" t="s">
        <v>390</v>
      </c>
    </row>
    <row r="5" spans="2:8" ht="15" x14ac:dyDescent="0.25">
      <c r="C5" s="100"/>
      <c r="D5" s="99" t="s">
        <v>389</v>
      </c>
    </row>
    <row r="6" spans="2:8" ht="15" x14ac:dyDescent="0.25">
      <c r="C6" s="100"/>
      <c r="D6" s="99" t="s">
        <v>388</v>
      </c>
    </row>
    <row r="7" spans="2:8" ht="15" x14ac:dyDescent="0.25">
      <c r="C7" s="100" t="s">
        <v>387</v>
      </c>
      <c r="D7" s="99" t="s">
        <v>386</v>
      </c>
    </row>
    <row r="8" spans="2:8" ht="15.75" thickBot="1" x14ac:dyDescent="0.3">
      <c r="C8" s="98" t="s">
        <v>385</v>
      </c>
      <c r="D8" s="97" t="s">
        <v>384</v>
      </c>
    </row>
    <row r="10" spans="2:8" ht="15" thickBot="1" x14ac:dyDescent="0.3"/>
    <row r="11" spans="2:8" s="93" customFormat="1" ht="15.75" thickTop="1" thickBot="1" x14ac:dyDescent="0.3">
      <c r="B11" s="76" t="s">
        <v>276</v>
      </c>
      <c r="C11" s="75" t="s">
        <v>275</v>
      </c>
      <c r="D11" s="75" t="s">
        <v>383</v>
      </c>
      <c r="E11" s="74" t="s">
        <v>273</v>
      </c>
      <c r="F11" s="73" t="s">
        <v>122</v>
      </c>
      <c r="G11" s="72" t="s">
        <v>272</v>
      </c>
      <c r="H11" s="71" t="s">
        <v>2</v>
      </c>
    </row>
    <row r="12" spans="2:8" s="93" customFormat="1" ht="43.5" thickTop="1" x14ac:dyDescent="0.25">
      <c r="B12" s="25">
        <v>1</v>
      </c>
      <c r="C12" s="52" t="s">
        <v>372</v>
      </c>
      <c r="D12" s="52" t="s">
        <v>382</v>
      </c>
      <c r="E12" s="51" t="s">
        <v>165</v>
      </c>
      <c r="F12" s="50">
        <v>720</v>
      </c>
      <c r="G12" s="49"/>
      <c r="H12" s="104">
        <f>ROUND(G12*F12,2)</f>
        <v>0</v>
      </c>
    </row>
    <row r="13" spans="2:8" s="93" customFormat="1" ht="28.5" x14ac:dyDescent="0.25">
      <c r="B13" s="25">
        <v>2</v>
      </c>
      <c r="C13" s="52" t="s">
        <v>372</v>
      </c>
      <c r="D13" s="52" t="s">
        <v>381</v>
      </c>
      <c r="E13" s="51" t="s">
        <v>165</v>
      </c>
      <c r="F13" s="50">
        <v>2560</v>
      </c>
      <c r="G13" s="49"/>
      <c r="H13" s="104">
        <f t="shared" ref="H13:H32" si="0">ROUND(G13*F13,2)</f>
        <v>0</v>
      </c>
    </row>
    <row r="14" spans="2:8" s="93" customFormat="1" ht="28.5" x14ac:dyDescent="0.25">
      <c r="B14" s="25">
        <v>3</v>
      </c>
      <c r="C14" s="52" t="s">
        <v>372</v>
      </c>
      <c r="D14" s="52" t="s">
        <v>380</v>
      </c>
      <c r="E14" s="51" t="s">
        <v>33</v>
      </c>
      <c r="F14" s="50">
        <v>260</v>
      </c>
      <c r="G14" s="49"/>
      <c r="H14" s="104">
        <f t="shared" si="0"/>
        <v>0</v>
      </c>
    </row>
    <row r="15" spans="2:8" s="93" customFormat="1" ht="42.75" x14ac:dyDescent="0.25">
      <c r="B15" s="25">
        <v>4</v>
      </c>
      <c r="C15" s="52" t="s">
        <v>372</v>
      </c>
      <c r="D15" s="52" t="s">
        <v>379</v>
      </c>
      <c r="E15" s="51" t="s">
        <v>33</v>
      </c>
      <c r="F15" s="50">
        <v>195</v>
      </c>
      <c r="G15" s="49"/>
      <c r="H15" s="104">
        <f t="shared" si="0"/>
        <v>0</v>
      </c>
    </row>
    <row r="16" spans="2:8" s="93" customFormat="1" x14ac:dyDescent="0.25">
      <c r="B16" s="25">
        <v>5</v>
      </c>
      <c r="C16" s="52" t="s">
        <v>372</v>
      </c>
      <c r="D16" s="52" t="s">
        <v>378</v>
      </c>
      <c r="E16" s="51" t="s">
        <v>33</v>
      </c>
      <c r="F16" s="50">
        <v>75</v>
      </c>
      <c r="G16" s="49"/>
      <c r="H16" s="104">
        <f t="shared" si="0"/>
        <v>0</v>
      </c>
    </row>
    <row r="17" spans="2:8" s="93" customFormat="1" ht="28.5" x14ac:dyDescent="0.25">
      <c r="B17" s="25">
        <v>6</v>
      </c>
      <c r="C17" s="52" t="s">
        <v>372</v>
      </c>
      <c r="D17" s="52" t="s">
        <v>377</v>
      </c>
      <c r="E17" s="51" t="s">
        <v>33</v>
      </c>
      <c r="F17" s="50">
        <v>60</v>
      </c>
      <c r="G17" s="49"/>
      <c r="H17" s="104">
        <f t="shared" si="0"/>
        <v>0</v>
      </c>
    </row>
    <row r="18" spans="2:8" s="93" customFormat="1" ht="28.5" x14ac:dyDescent="0.25">
      <c r="B18" s="25">
        <v>7</v>
      </c>
      <c r="C18" s="52" t="s">
        <v>372</v>
      </c>
      <c r="D18" s="52" t="s">
        <v>376</v>
      </c>
      <c r="E18" s="51" t="s">
        <v>33</v>
      </c>
      <c r="F18" s="50">
        <v>80</v>
      </c>
      <c r="G18" s="49"/>
      <c r="H18" s="104">
        <f t="shared" si="0"/>
        <v>0</v>
      </c>
    </row>
    <row r="19" spans="2:8" s="93" customFormat="1" x14ac:dyDescent="0.25">
      <c r="B19" s="25">
        <v>8</v>
      </c>
      <c r="C19" s="52" t="s">
        <v>372</v>
      </c>
      <c r="D19" s="52" t="s">
        <v>375</v>
      </c>
      <c r="E19" s="51" t="s">
        <v>33</v>
      </c>
      <c r="F19" s="50">
        <v>211</v>
      </c>
      <c r="G19" s="49"/>
      <c r="H19" s="104">
        <f t="shared" si="0"/>
        <v>0</v>
      </c>
    </row>
    <row r="20" spans="2:8" s="93" customFormat="1" ht="28.5" x14ac:dyDescent="0.25">
      <c r="B20" s="25">
        <v>9</v>
      </c>
      <c r="C20" s="52" t="s">
        <v>372</v>
      </c>
      <c r="D20" s="52" t="s">
        <v>374</v>
      </c>
      <c r="E20" s="51" t="s">
        <v>33</v>
      </c>
      <c r="F20" s="50">
        <v>71</v>
      </c>
      <c r="G20" s="49"/>
      <c r="H20" s="104">
        <f t="shared" si="0"/>
        <v>0</v>
      </c>
    </row>
    <row r="21" spans="2:8" s="93" customFormat="1" x14ac:dyDescent="0.25">
      <c r="B21" s="25">
        <v>10</v>
      </c>
      <c r="C21" s="52" t="s">
        <v>372</v>
      </c>
      <c r="D21" s="52" t="s">
        <v>373</v>
      </c>
      <c r="E21" s="51" t="s">
        <v>11</v>
      </c>
      <c r="F21" s="50">
        <v>8</v>
      </c>
      <c r="G21" s="49"/>
      <c r="H21" s="104">
        <f t="shared" si="0"/>
        <v>0</v>
      </c>
    </row>
    <row r="22" spans="2:8" s="93" customFormat="1" ht="28.5" x14ac:dyDescent="0.25">
      <c r="B22" s="25">
        <v>11</v>
      </c>
      <c r="C22" s="52" t="s">
        <v>372</v>
      </c>
      <c r="D22" s="52" t="s">
        <v>371</v>
      </c>
      <c r="E22" s="51" t="s">
        <v>11</v>
      </c>
      <c r="F22" s="50">
        <v>1</v>
      </c>
      <c r="G22" s="49"/>
      <c r="H22" s="104">
        <f t="shared" si="0"/>
        <v>0</v>
      </c>
    </row>
    <row r="23" spans="2:8" s="93" customFormat="1" x14ac:dyDescent="0.25">
      <c r="B23" s="25">
        <v>12</v>
      </c>
      <c r="C23" s="95" t="s">
        <v>361</v>
      </c>
      <c r="D23" s="52" t="s">
        <v>370</v>
      </c>
      <c r="E23" s="88" t="s">
        <v>11</v>
      </c>
      <c r="F23" s="50">
        <v>170</v>
      </c>
      <c r="G23" s="94"/>
      <c r="H23" s="104">
        <f t="shared" si="0"/>
        <v>0</v>
      </c>
    </row>
    <row r="24" spans="2:8" s="93" customFormat="1" x14ac:dyDescent="0.25">
      <c r="B24" s="25">
        <v>13</v>
      </c>
      <c r="C24" s="95" t="s">
        <v>361</v>
      </c>
      <c r="D24" s="52" t="s">
        <v>369</v>
      </c>
      <c r="E24" s="88" t="s">
        <v>11</v>
      </c>
      <c r="F24" s="50">
        <v>46</v>
      </c>
      <c r="G24" s="94"/>
      <c r="H24" s="104">
        <f t="shared" si="0"/>
        <v>0</v>
      </c>
    </row>
    <row r="25" spans="2:8" s="93" customFormat="1" ht="28.5" x14ac:dyDescent="0.25">
      <c r="B25" s="25">
        <v>14</v>
      </c>
      <c r="C25" s="95" t="s">
        <v>361</v>
      </c>
      <c r="D25" s="52" t="s">
        <v>368</v>
      </c>
      <c r="E25" s="88" t="s">
        <v>11</v>
      </c>
      <c r="F25" s="50">
        <v>46</v>
      </c>
      <c r="G25" s="94"/>
      <c r="H25" s="104">
        <f t="shared" si="0"/>
        <v>0</v>
      </c>
    </row>
    <row r="26" spans="2:8" s="93" customFormat="1" x14ac:dyDescent="0.25">
      <c r="B26" s="25">
        <v>15</v>
      </c>
      <c r="C26" s="95" t="s">
        <v>361</v>
      </c>
      <c r="D26" s="52" t="s">
        <v>367</v>
      </c>
      <c r="E26" s="88" t="s">
        <v>284</v>
      </c>
      <c r="F26" s="50">
        <v>0.115</v>
      </c>
      <c r="G26" s="94"/>
      <c r="H26" s="104">
        <f t="shared" si="0"/>
        <v>0</v>
      </c>
    </row>
    <row r="27" spans="2:8" s="93" customFormat="1" ht="28.5" x14ac:dyDescent="0.25">
      <c r="B27" s="25">
        <v>16</v>
      </c>
      <c r="C27" s="95" t="s">
        <v>361</v>
      </c>
      <c r="D27" s="96" t="s">
        <v>366</v>
      </c>
      <c r="E27" s="51" t="s">
        <v>133</v>
      </c>
      <c r="F27" s="50">
        <v>32</v>
      </c>
      <c r="G27" s="94"/>
      <c r="H27" s="104">
        <f t="shared" si="0"/>
        <v>0</v>
      </c>
    </row>
    <row r="28" spans="2:8" s="93" customFormat="1" ht="28.5" x14ac:dyDescent="0.25">
      <c r="B28" s="25">
        <v>17</v>
      </c>
      <c r="C28" s="95" t="s">
        <v>361</v>
      </c>
      <c r="D28" s="52" t="s">
        <v>365</v>
      </c>
      <c r="E28" s="51" t="s">
        <v>133</v>
      </c>
      <c r="F28" s="50">
        <v>38</v>
      </c>
      <c r="G28" s="94"/>
      <c r="H28" s="104">
        <f t="shared" si="0"/>
        <v>0</v>
      </c>
    </row>
    <row r="29" spans="2:8" s="93" customFormat="1" ht="42.75" x14ac:dyDescent="0.25">
      <c r="B29" s="25">
        <v>18</v>
      </c>
      <c r="C29" s="95" t="s">
        <v>361</v>
      </c>
      <c r="D29" s="52" t="s">
        <v>364</v>
      </c>
      <c r="E29" s="51" t="s">
        <v>133</v>
      </c>
      <c r="F29" s="50">
        <v>53</v>
      </c>
      <c r="G29" s="94"/>
      <c r="H29" s="104">
        <f t="shared" si="0"/>
        <v>0</v>
      </c>
    </row>
    <row r="30" spans="2:8" s="93" customFormat="1" x14ac:dyDescent="0.25">
      <c r="B30" s="25">
        <v>19</v>
      </c>
      <c r="C30" s="95" t="s">
        <v>361</v>
      </c>
      <c r="D30" s="52" t="s">
        <v>363</v>
      </c>
      <c r="E30" s="51" t="s">
        <v>133</v>
      </c>
      <c r="F30" s="50">
        <v>41</v>
      </c>
      <c r="G30" s="94"/>
      <c r="H30" s="104">
        <f t="shared" si="0"/>
        <v>0</v>
      </c>
    </row>
    <row r="31" spans="2:8" s="93" customFormat="1" ht="42.75" x14ac:dyDescent="0.25">
      <c r="B31" s="25">
        <v>20</v>
      </c>
      <c r="C31" s="95" t="s">
        <v>361</v>
      </c>
      <c r="D31" s="52" t="s">
        <v>362</v>
      </c>
      <c r="E31" s="51" t="s">
        <v>133</v>
      </c>
      <c r="F31" s="50">
        <v>41</v>
      </c>
      <c r="G31" s="94"/>
      <c r="H31" s="104">
        <f t="shared" si="0"/>
        <v>0</v>
      </c>
    </row>
    <row r="32" spans="2:8" s="93" customFormat="1" ht="43.5" thickBot="1" x14ac:dyDescent="0.3">
      <c r="B32" s="25">
        <v>21</v>
      </c>
      <c r="C32" s="95" t="s">
        <v>361</v>
      </c>
      <c r="D32" s="52" t="s">
        <v>360</v>
      </c>
      <c r="E32" s="51" t="s">
        <v>165</v>
      </c>
      <c r="F32" s="50">
        <v>2100</v>
      </c>
      <c r="G32" s="94"/>
      <c r="H32" s="104">
        <f t="shared" si="0"/>
        <v>0</v>
      </c>
    </row>
    <row r="33" spans="2:10" s="93" customFormat="1" ht="15.75" thickTop="1" thickBot="1" x14ac:dyDescent="0.3">
      <c r="B33" s="19"/>
      <c r="C33" s="18"/>
      <c r="D33" s="43" t="s">
        <v>359</v>
      </c>
      <c r="E33" s="42"/>
      <c r="F33" s="41"/>
      <c r="G33" s="40" t="s">
        <v>259</v>
      </c>
      <c r="H33" s="105">
        <f>SUM(H12:H32)</f>
        <v>0</v>
      </c>
    </row>
    <row r="34" spans="2:10" ht="15.75" thickTop="1" thickBot="1" x14ac:dyDescent="0.3">
      <c r="B34" s="76" t="s">
        <v>276</v>
      </c>
      <c r="C34" s="75" t="s">
        <v>275</v>
      </c>
      <c r="D34" s="75" t="s">
        <v>358</v>
      </c>
      <c r="E34" s="74" t="s">
        <v>273</v>
      </c>
      <c r="F34" s="73" t="s">
        <v>122</v>
      </c>
      <c r="G34" s="72" t="s">
        <v>272</v>
      </c>
      <c r="H34" s="106" t="s">
        <v>2</v>
      </c>
    </row>
    <row r="35" spans="2:10" ht="15" thickTop="1" x14ac:dyDescent="0.25">
      <c r="B35" s="84">
        <v>22</v>
      </c>
      <c r="C35" s="52" t="s">
        <v>357</v>
      </c>
      <c r="D35" s="10" t="s">
        <v>356</v>
      </c>
      <c r="E35" s="92" t="s">
        <v>16</v>
      </c>
      <c r="F35" s="77">
        <v>0.82</v>
      </c>
      <c r="G35" s="91"/>
      <c r="H35" s="107">
        <f t="shared" ref="H35:H37" si="1">ROUND(G35*F35,2)</f>
        <v>0</v>
      </c>
    </row>
    <row r="36" spans="2:10" ht="57" x14ac:dyDescent="0.25">
      <c r="B36" s="84">
        <v>23</v>
      </c>
      <c r="C36" s="52" t="s">
        <v>355</v>
      </c>
      <c r="D36" s="52" t="s">
        <v>354</v>
      </c>
      <c r="E36" s="90" t="s">
        <v>165</v>
      </c>
      <c r="F36" s="50">
        <v>1950</v>
      </c>
      <c r="G36" s="89"/>
      <c r="H36" s="108">
        <f t="shared" si="1"/>
        <v>0</v>
      </c>
    </row>
    <row r="37" spans="2:10" ht="57.75" thickBot="1" x14ac:dyDescent="0.3">
      <c r="B37" s="84">
        <v>24</v>
      </c>
      <c r="C37" s="52" t="s">
        <v>353</v>
      </c>
      <c r="D37" s="52" t="s">
        <v>352</v>
      </c>
      <c r="E37" s="88" t="s">
        <v>133</v>
      </c>
      <c r="F37" s="50">
        <v>1400</v>
      </c>
      <c r="G37" s="81"/>
      <c r="H37" s="104">
        <f t="shared" si="1"/>
        <v>0</v>
      </c>
      <c r="J37" s="87"/>
    </row>
    <row r="38" spans="2:10" s="11" customFormat="1" ht="15.75" thickTop="1" thickBot="1" x14ac:dyDescent="0.3">
      <c r="B38" s="19"/>
      <c r="C38" s="18"/>
      <c r="D38" s="43" t="s">
        <v>351</v>
      </c>
      <c r="E38" s="42"/>
      <c r="F38" s="41"/>
      <c r="G38" s="40" t="s">
        <v>259</v>
      </c>
      <c r="H38" s="105">
        <f>SUM(H35:H37)</f>
        <v>0</v>
      </c>
    </row>
    <row r="39" spans="2:10" s="11" customFormat="1" ht="15.75" thickTop="1" thickBot="1" x14ac:dyDescent="0.3">
      <c r="B39" s="76" t="s">
        <v>276</v>
      </c>
      <c r="C39" s="75" t="s">
        <v>275</v>
      </c>
      <c r="D39" s="75" t="s">
        <v>350</v>
      </c>
      <c r="E39" s="74" t="s">
        <v>273</v>
      </c>
      <c r="F39" s="73" t="s">
        <v>122</v>
      </c>
      <c r="G39" s="72" t="s">
        <v>272</v>
      </c>
      <c r="H39" s="106" t="s">
        <v>2</v>
      </c>
    </row>
    <row r="40" spans="2:10" s="11" customFormat="1" ht="100.5" thickTop="1" x14ac:dyDescent="0.25">
      <c r="B40" s="84">
        <v>25</v>
      </c>
      <c r="C40" s="52" t="s">
        <v>349</v>
      </c>
      <c r="D40" s="56" t="s">
        <v>348</v>
      </c>
      <c r="E40" s="51" t="s">
        <v>133</v>
      </c>
      <c r="F40" s="50">
        <f>(1220+510+60)*0.06+380*0.04+820*0.03</f>
        <v>147.19999999999999</v>
      </c>
      <c r="G40" s="49"/>
      <c r="H40" s="104">
        <f t="shared" ref="H40:H45" si="2">ROUND(G40*F40,2)</f>
        <v>0</v>
      </c>
    </row>
    <row r="41" spans="2:10" s="11" customFormat="1" x14ac:dyDescent="0.25">
      <c r="B41" s="25">
        <v>26</v>
      </c>
      <c r="C41" s="52" t="s">
        <v>344</v>
      </c>
      <c r="D41" s="69" t="s">
        <v>347</v>
      </c>
      <c r="E41" s="68" t="s">
        <v>33</v>
      </c>
      <c r="F41" s="67">
        <v>1220</v>
      </c>
      <c r="G41" s="86"/>
      <c r="H41" s="104">
        <f t="shared" si="2"/>
        <v>0</v>
      </c>
    </row>
    <row r="42" spans="2:10" s="11" customFormat="1" x14ac:dyDescent="0.25">
      <c r="B42" s="84">
        <v>27</v>
      </c>
      <c r="C42" s="52" t="s">
        <v>344</v>
      </c>
      <c r="D42" s="52" t="s">
        <v>346</v>
      </c>
      <c r="E42" s="51" t="s">
        <v>33</v>
      </c>
      <c r="F42" s="50">
        <v>510</v>
      </c>
      <c r="G42" s="86"/>
      <c r="H42" s="104">
        <f t="shared" si="2"/>
        <v>0</v>
      </c>
    </row>
    <row r="43" spans="2:10" s="11" customFormat="1" x14ac:dyDescent="0.25">
      <c r="B43" s="84">
        <v>28</v>
      </c>
      <c r="C43" s="52" t="s">
        <v>344</v>
      </c>
      <c r="D43" s="52" t="s">
        <v>345</v>
      </c>
      <c r="E43" s="51" t="s">
        <v>33</v>
      </c>
      <c r="F43" s="50">
        <v>60</v>
      </c>
      <c r="G43" s="86"/>
      <c r="H43" s="104">
        <f t="shared" si="2"/>
        <v>0</v>
      </c>
    </row>
    <row r="44" spans="2:10" s="11" customFormat="1" x14ac:dyDescent="0.25">
      <c r="B44" s="25">
        <v>29</v>
      </c>
      <c r="C44" s="52" t="s">
        <v>344</v>
      </c>
      <c r="D44" s="52" t="s">
        <v>343</v>
      </c>
      <c r="E44" s="51" t="s">
        <v>33</v>
      </c>
      <c r="F44" s="50">
        <v>380</v>
      </c>
      <c r="G44" s="85"/>
      <c r="H44" s="104">
        <f t="shared" si="2"/>
        <v>0</v>
      </c>
    </row>
    <row r="45" spans="2:10" s="11" customFormat="1" ht="29.25" thickBot="1" x14ac:dyDescent="0.3">
      <c r="B45" s="84">
        <v>30</v>
      </c>
      <c r="C45" s="52" t="s">
        <v>342</v>
      </c>
      <c r="D45" s="83" t="s">
        <v>341</v>
      </c>
      <c r="E45" s="82" t="s">
        <v>33</v>
      </c>
      <c r="F45" s="77">
        <v>820</v>
      </c>
      <c r="G45" s="81"/>
      <c r="H45" s="104">
        <f t="shared" si="2"/>
        <v>0</v>
      </c>
    </row>
    <row r="46" spans="2:10" s="11" customFormat="1" ht="15.75" thickTop="1" thickBot="1" x14ac:dyDescent="0.3">
      <c r="B46" s="19"/>
      <c r="C46" s="18"/>
      <c r="D46" s="43" t="s">
        <v>340</v>
      </c>
      <c r="E46" s="42"/>
      <c r="F46" s="41"/>
      <c r="G46" s="40" t="s">
        <v>259</v>
      </c>
      <c r="H46" s="105">
        <f>SUM(H40:H45)</f>
        <v>0</v>
      </c>
    </row>
    <row r="47" spans="2:10" s="11" customFormat="1" ht="15.75" thickTop="1" thickBot="1" x14ac:dyDescent="0.3">
      <c r="B47" s="76" t="s">
        <v>276</v>
      </c>
      <c r="C47" s="75" t="s">
        <v>275</v>
      </c>
      <c r="D47" s="75" t="s">
        <v>339</v>
      </c>
      <c r="E47" s="74" t="s">
        <v>273</v>
      </c>
      <c r="F47" s="73" t="s">
        <v>122</v>
      </c>
      <c r="G47" s="72" t="s">
        <v>272</v>
      </c>
      <c r="H47" s="106" t="s">
        <v>2</v>
      </c>
    </row>
    <row r="48" spans="2:10" s="11" customFormat="1" ht="15" thickTop="1" x14ac:dyDescent="0.25">
      <c r="B48" s="25">
        <v>31</v>
      </c>
      <c r="C48" s="52" t="s">
        <v>310</v>
      </c>
      <c r="D48" s="10" t="s">
        <v>309</v>
      </c>
      <c r="E48" s="51" t="s">
        <v>165</v>
      </c>
      <c r="F48" s="77">
        <v>5600</v>
      </c>
      <c r="G48" s="49"/>
      <c r="H48" s="104">
        <f t="shared" ref="H48:H53" si="3">ROUND(G48*F48,2)</f>
        <v>0</v>
      </c>
    </row>
    <row r="49" spans="2:8" s="11" customFormat="1" ht="28.5" x14ac:dyDescent="0.25">
      <c r="B49" s="25">
        <v>32</v>
      </c>
      <c r="C49" s="52" t="s">
        <v>307</v>
      </c>
      <c r="D49" s="52" t="s">
        <v>308</v>
      </c>
      <c r="E49" s="51" t="s">
        <v>165</v>
      </c>
      <c r="F49" s="77">
        <v>5600</v>
      </c>
      <c r="G49" s="49"/>
      <c r="H49" s="104">
        <f t="shared" si="3"/>
        <v>0</v>
      </c>
    </row>
    <row r="50" spans="2:8" s="11" customFormat="1" ht="28.5" x14ac:dyDescent="0.25">
      <c r="B50" s="25">
        <v>33</v>
      </c>
      <c r="C50" s="52" t="s">
        <v>307</v>
      </c>
      <c r="D50" s="52" t="s">
        <v>338</v>
      </c>
      <c r="E50" s="51" t="s">
        <v>165</v>
      </c>
      <c r="F50" s="77">
        <v>4550</v>
      </c>
      <c r="G50" s="49"/>
      <c r="H50" s="104">
        <f t="shared" si="3"/>
        <v>0</v>
      </c>
    </row>
    <row r="51" spans="2:8" s="11" customFormat="1" ht="28.5" x14ac:dyDescent="0.25">
      <c r="B51" s="25">
        <v>34</v>
      </c>
      <c r="C51" s="52" t="s">
        <v>305</v>
      </c>
      <c r="D51" s="52" t="s">
        <v>337</v>
      </c>
      <c r="E51" s="51" t="s">
        <v>165</v>
      </c>
      <c r="F51" s="77">
        <v>4050</v>
      </c>
      <c r="G51" s="49"/>
      <c r="H51" s="104">
        <f t="shared" si="3"/>
        <v>0</v>
      </c>
    </row>
    <row r="52" spans="2:8" s="11" customFormat="1" x14ac:dyDescent="0.25">
      <c r="B52" s="25">
        <v>35</v>
      </c>
      <c r="C52" s="52" t="s">
        <v>314</v>
      </c>
      <c r="D52" s="52" t="s">
        <v>336</v>
      </c>
      <c r="E52" s="51" t="s">
        <v>165</v>
      </c>
      <c r="F52" s="77">
        <v>4050</v>
      </c>
      <c r="G52" s="49"/>
      <c r="H52" s="104">
        <f t="shared" si="3"/>
        <v>0</v>
      </c>
    </row>
    <row r="53" spans="2:8" s="11" customFormat="1" ht="29.25" thickBot="1" x14ac:dyDescent="0.3">
      <c r="B53" s="25">
        <v>36</v>
      </c>
      <c r="C53" s="52" t="s">
        <v>335</v>
      </c>
      <c r="D53" s="52" t="s">
        <v>334</v>
      </c>
      <c r="E53" s="51" t="s">
        <v>165</v>
      </c>
      <c r="F53" s="50">
        <v>4050</v>
      </c>
      <c r="G53" s="49"/>
      <c r="H53" s="104">
        <f t="shared" si="3"/>
        <v>0</v>
      </c>
    </row>
    <row r="54" spans="2:8" s="11" customFormat="1" ht="15.75" thickTop="1" thickBot="1" x14ac:dyDescent="0.3">
      <c r="B54" s="19"/>
      <c r="C54" s="18"/>
      <c r="D54" s="43" t="s">
        <v>333</v>
      </c>
      <c r="E54" s="42"/>
      <c r="F54" s="64"/>
      <c r="G54" s="40" t="s">
        <v>259</v>
      </c>
      <c r="H54" s="105">
        <f>SUM(H48:H53)</f>
        <v>0</v>
      </c>
    </row>
    <row r="55" spans="2:8" s="11" customFormat="1" ht="15.75" thickTop="1" thickBot="1" x14ac:dyDescent="0.3">
      <c r="B55" s="76" t="s">
        <v>276</v>
      </c>
      <c r="C55" s="75" t="s">
        <v>275</v>
      </c>
      <c r="D55" s="75" t="s">
        <v>332</v>
      </c>
      <c r="E55" s="74" t="s">
        <v>273</v>
      </c>
      <c r="F55" s="73" t="s">
        <v>122</v>
      </c>
      <c r="G55" s="72" t="s">
        <v>272</v>
      </c>
      <c r="H55" s="106" t="s">
        <v>2</v>
      </c>
    </row>
    <row r="56" spans="2:8" s="11" customFormat="1" ht="15" thickTop="1" x14ac:dyDescent="0.25">
      <c r="B56" s="25">
        <v>37</v>
      </c>
      <c r="C56" s="52" t="s">
        <v>310</v>
      </c>
      <c r="D56" s="10" t="s">
        <v>326</v>
      </c>
      <c r="E56" s="51" t="s">
        <v>165</v>
      </c>
      <c r="F56" s="50">
        <v>1700</v>
      </c>
      <c r="G56" s="49"/>
      <c r="H56" s="104">
        <f t="shared" ref="H56:H59" si="4">ROUND(G56*F56,2)</f>
        <v>0</v>
      </c>
    </row>
    <row r="57" spans="2:8" s="11" customFormat="1" ht="28.5" x14ac:dyDescent="0.25">
      <c r="B57" s="25">
        <v>38</v>
      </c>
      <c r="C57" s="52" t="s">
        <v>307</v>
      </c>
      <c r="D57" s="52" t="s">
        <v>331</v>
      </c>
      <c r="E57" s="51" t="s">
        <v>165</v>
      </c>
      <c r="F57" s="77">
        <v>1700</v>
      </c>
      <c r="G57" s="49"/>
      <c r="H57" s="104">
        <f t="shared" si="4"/>
        <v>0</v>
      </c>
    </row>
    <row r="58" spans="2:8" s="11" customFormat="1" x14ac:dyDescent="0.25">
      <c r="B58" s="25">
        <v>39</v>
      </c>
      <c r="C58" s="52" t="s">
        <v>305</v>
      </c>
      <c r="D58" s="52" t="s">
        <v>330</v>
      </c>
      <c r="E58" s="51" t="s">
        <v>165</v>
      </c>
      <c r="F58" s="50">
        <v>1700</v>
      </c>
      <c r="G58" s="49"/>
      <c r="H58" s="104">
        <f t="shared" si="4"/>
        <v>0</v>
      </c>
    </row>
    <row r="59" spans="2:8" s="11" customFormat="1" ht="43.5" thickBot="1" x14ac:dyDescent="0.3">
      <c r="B59" s="25">
        <v>40</v>
      </c>
      <c r="C59" s="52" t="s">
        <v>303</v>
      </c>
      <c r="D59" s="52" t="s">
        <v>329</v>
      </c>
      <c r="E59" s="51" t="s">
        <v>165</v>
      </c>
      <c r="F59" s="50">
        <v>1700</v>
      </c>
      <c r="G59" s="49"/>
      <c r="H59" s="104">
        <f t="shared" si="4"/>
        <v>0</v>
      </c>
    </row>
    <row r="60" spans="2:8" s="11" customFormat="1" ht="15.75" thickTop="1" thickBot="1" x14ac:dyDescent="0.3">
      <c r="B60" s="19"/>
      <c r="C60" s="18"/>
      <c r="D60" s="43" t="s">
        <v>328</v>
      </c>
      <c r="E60" s="42"/>
      <c r="F60" s="41"/>
      <c r="G60" s="40" t="s">
        <v>259</v>
      </c>
      <c r="H60" s="105">
        <f>SUM(H56:H59)</f>
        <v>0</v>
      </c>
    </row>
    <row r="61" spans="2:8" s="11" customFormat="1" ht="15.75" thickTop="1" thickBot="1" x14ac:dyDescent="0.3">
      <c r="B61" s="76" t="s">
        <v>276</v>
      </c>
      <c r="C61" s="75" t="s">
        <v>275</v>
      </c>
      <c r="D61" s="80" t="s">
        <v>327</v>
      </c>
      <c r="E61" s="74" t="s">
        <v>273</v>
      </c>
      <c r="F61" s="73" t="s">
        <v>122</v>
      </c>
      <c r="G61" s="72" t="s">
        <v>272</v>
      </c>
      <c r="H61" s="106" t="s">
        <v>2</v>
      </c>
    </row>
    <row r="62" spans="2:8" s="11" customFormat="1" ht="15" thickTop="1" x14ac:dyDescent="0.25">
      <c r="B62" s="25">
        <v>41</v>
      </c>
      <c r="C62" s="52" t="s">
        <v>310</v>
      </c>
      <c r="D62" s="10" t="s">
        <v>326</v>
      </c>
      <c r="E62" s="51" t="s">
        <v>165</v>
      </c>
      <c r="F62" s="50">
        <v>780</v>
      </c>
      <c r="G62" s="49"/>
      <c r="H62" s="104">
        <f t="shared" ref="H62:H65" si="5">ROUND(G62*F62,2)</f>
        <v>0</v>
      </c>
    </row>
    <row r="63" spans="2:8" s="11" customFormat="1" ht="28.5" x14ac:dyDescent="0.25">
      <c r="B63" s="25">
        <v>42</v>
      </c>
      <c r="C63" s="52" t="s">
        <v>307</v>
      </c>
      <c r="D63" s="52" t="s">
        <v>325</v>
      </c>
      <c r="E63" s="51" t="s">
        <v>165</v>
      </c>
      <c r="F63" s="50">
        <v>780</v>
      </c>
      <c r="G63" s="49"/>
      <c r="H63" s="104">
        <f t="shared" si="5"/>
        <v>0</v>
      </c>
    </row>
    <row r="64" spans="2:8" s="11" customFormat="1" ht="28.5" x14ac:dyDescent="0.25">
      <c r="B64" s="25">
        <v>43</v>
      </c>
      <c r="C64" s="52" t="s">
        <v>305</v>
      </c>
      <c r="D64" s="52" t="s">
        <v>304</v>
      </c>
      <c r="E64" s="51" t="s">
        <v>165</v>
      </c>
      <c r="F64" s="50">
        <v>780</v>
      </c>
      <c r="G64" s="49"/>
      <c r="H64" s="104">
        <f t="shared" si="5"/>
        <v>0</v>
      </c>
    </row>
    <row r="65" spans="2:8" s="11" customFormat="1" ht="43.5" thickBot="1" x14ac:dyDescent="0.3">
      <c r="B65" s="25">
        <v>44</v>
      </c>
      <c r="C65" s="52" t="s">
        <v>303</v>
      </c>
      <c r="D65" s="52" t="s">
        <v>324</v>
      </c>
      <c r="E65" s="51" t="s">
        <v>165</v>
      </c>
      <c r="F65" s="50">
        <v>780</v>
      </c>
      <c r="G65" s="49"/>
      <c r="H65" s="104">
        <f t="shared" si="5"/>
        <v>0</v>
      </c>
    </row>
    <row r="66" spans="2:8" s="11" customFormat="1" ht="15.75" thickTop="1" thickBot="1" x14ac:dyDescent="0.3">
      <c r="B66" s="19"/>
      <c r="C66" s="18"/>
      <c r="D66" s="79" t="s">
        <v>323</v>
      </c>
      <c r="E66" s="42"/>
      <c r="F66" s="41"/>
      <c r="G66" s="40" t="s">
        <v>259</v>
      </c>
      <c r="H66" s="105">
        <f>SUM(H62:H65)</f>
        <v>0</v>
      </c>
    </row>
    <row r="67" spans="2:8" s="11" customFormat="1" ht="15.75" thickTop="1" thickBot="1" x14ac:dyDescent="0.3">
      <c r="B67" s="76" t="s">
        <v>276</v>
      </c>
      <c r="C67" s="75" t="s">
        <v>275</v>
      </c>
      <c r="D67" s="75" t="s">
        <v>322</v>
      </c>
      <c r="E67" s="74" t="s">
        <v>273</v>
      </c>
      <c r="F67" s="73" t="s">
        <v>122</v>
      </c>
      <c r="G67" s="72" t="s">
        <v>272</v>
      </c>
      <c r="H67" s="106" t="s">
        <v>2</v>
      </c>
    </row>
    <row r="68" spans="2:8" s="11" customFormat="1" ht="15" thickTop="1" x14ac:dyDescent="0.25">
      <c r="B68" s="25">
        <v>45</v>
      </c>
      <c r="C68" s="52" t="s">
        <v>310</v>
      </c>
      <c r="D68" s="10" t="s">
        <v>309</v>
      </c>
      <c r="E68" s="51" t="s">
        <v>165</v>
      </c>
      <c r="F68" s="77">
        <v>640</v>
      </c>
      <c r="G68" s="49"/>
      <c r="H68" s="104">
        <f t="shared" ref="H68:H72" si="6">ROUND(G68*F68,2)</f>
        <v>0</v>
      </c>
    </row>
    <row r="69" spans="2:8" s="11" customFormat="1" ht="28.5" x14ac:dyDescent="0.25">
      <c r="B69" s="25">
        <v>46</v>
      </c>
      <c r="C69" s="52" t="s">
        <v>307</v>
      </c>
      <c r="D69" s="52" t="s">
        <v>308</v>
      </c>
      <c r="E69" s="51" t="s">
        <v>165</v>
      </c>
      <c r="F69" s="77">
        <v>615</v>
      </c>
      <c r="G69" s="49"/>
      <c r="H69" s="104">
        <f t="shared" si="6"/>
        <v>0</v>
      </c>
    </row>
    <row r="70" spans="2:8" s="11" customFormat="1" ht="28.5" x14ac:dyDescent="0.25">
      <c r="B70" s="25">
        <v>47</v>
      </c>
      <c r="C70" s="52" t="s">
        <v>307</v>
      </c>
      <c r="D70" s="52" t="s">
        <v>321</v>
      </c>
      <c r="E70" s="51" t="s">
        <v>165</v>
      </c>
      <c r="F70" s="77">
        <v>585</v>
      </c>
      <c r="G70" s="49"/>
      <c r="H70" s="109">
        <f t="shared" si="6"/>
        <v>0</v>
      </c>
    </row>
    <row r="71" spans="2:8" s="11" customFormat="1" ht="28.5" x14ac:dyDescent="0.25">
      <c r="B71" s="25">
        <v>48</v>
      </c>
      <c r="C71" s="52" t="s">
        <v>307</v>
      </c>
      <c r="D71" s="52" t="s">
        <v>320</v>
      </c>
      <c r="E71" s="51" t="s">
        <v>165</v>
      </c>
      <c r="F71" s="77">
        <v>555</v>
      </c>
      <c r="G71" s="49"/>
      <c r="H71" s="104">
        <f t="shared" si="6"/>
        <v>0</v>
      </c>
    </row>
    <row r="72" spans="2:8" s="11" customFormat="1" ht="29.25" thickBot="1" x14ac:dyDescent="0.3">
      <c r="B72" s="25">
        <v>49</v>
      </c>
      <c r="C72" s="52" t="s">
        <v>319</v>
      </c>
      <c r="D72" s="78" t="s">
        <v>318</v>
      </c>
      <c r="E72" s="51" t="s">
        <v>165</v>
      </c>
      <c r="F72" s="50">
        <v>530</v>
      </c>
      <c r="G72" s="49"/>
      <c r="H72" s="104">
        <f t="shared" si="6"/>
        <v>0</v>
      </c>
    </row>
    <row r="73" spans="2:8" s="11" customFormat="1" ht="15.75" thickTop="1" thickBot="1" x14ac:dyDescent="0.3">
      <c r="B73" s="19"/>
      <c r="C73" s="18"/>
      <c r="D73" s="43" t="s">
        <v>317</v>
      </c>
      <c r="E73" s="42"/>
      <c r="F73" s="64"/>
      <c r="G73" s="63" t="s">
        <v>259</v>
      </c>
      <c r="H73" s="105">
        <f>SUM(H68:H72)</f>
        <v>0</v>
      </c>
    </row>
    <row r="74" spans="2:8" s="11" customFormat="1" ht="15.75" thickTop="1" thickBot="1" x14ac:dyDescent="0.3">
      <c r="B74" s="76" t="s">
        <v>276</v>
      </c>
      <c r="C74" s="75" t="s">
        <v>275</v>
      </c>
      <c r="D74" s="75" t="s">
        <v>316</v>
      </c>
      <c r="E74" s="74" t="s">
        <v>273</v>
      </c>
      <c r="F74" s="73" t="s">
        <v>122</v>
      </c>
      <c r="G74" s="72" t="s">
        <v>272</v>
      </c>
      <c r="H74" s="106" t="s">
        <v>2</v>
      </c>
    </row>
    <row r="75" spans="2:8" s="11" customFormat="1" ht="15" thickTop="1" x14ac:dyDescent="0.25">
      <c r="B75" s="25">
        <v>50</v>
      </c>
      <c r="C75" s="52" t="s">
        <v>310</v>
      </c>
      <c r="D75" s="10" t="s">
        <v>309</v>
      </c>
      <c r="E75" s="51" t="s">
        <v>165</v>
      </c>
      <c r="F75" s="77">
        <v>230</v>
      </c>
      <c r="G75" s="49"/>
      <c r="H75" s="104">
        <f t="shared" ref="H75:H79" si="7">ROUND(G75*F75,2)</f>
        <v>0</v>
      </c>
    </row>
    <row r="76" spans="2:8" s="11" customFormat="1" ht="28.5" x14ac:dyDescent="0.25">
      <c r="B76" s="25">
        <v>51</v>
      </c>
      <c r="C76" s="52" t="s">
        <v>307</v>
      </c>
      <c r="D76" s="52" t="s">
        <v>308</v>
      </c>
      <c r="E76" s="51" t="s">
        <v>165</v>
      </c>
      <c r="F76" s="77">
        <v>230</v>
      </c>
      <c r="G76" s="49"/>
      <c r="H76" s="104">
        <f t="shared" si="7"/>
        <v>0</v>
      </c>
    </row>
    <row r="77" spans="2:8" s="11" customFormat="1" ht="28.5" x14ac:dyDescent="0.25">
      <c r="B77" s="25">
        <v>52</v>
      </c>
      <c r="C77" s="52" t="s">
        <v>307</v>
      </c>
      <c r="D77" s="52" t="s">
        <v>315</v>
      </c>
      <c r="E77" s="51" t="s">
        <v>165</v>
      </c>
      <c r="F77" s="77">
        <v>210</v>
      </c>
      <c r="G77" s="49"/>
      <c r="H77" s="109">
        <f t="shared" si="7"/>
        <v>0</v>
      </c>
    </row>
    <row r="78" spans="2:8" s="11" customFormat="1" ht="28.5" x14ac:dyDescent="0.25">
      <c r="B78" s="25">
        <v>53</v>
      </c>
      <c r="C78" s="52" t="s">
        <v>305</v>
      </c>
      <c r="D78" s="52" t="s">
        <v>304</v>
      </c>
      <c r="E78" s="51" t="s">
        <v>165</v>
      </c>
      <c r="F78" s="77">
        <v>165</v>
      </c>
      <c r="G78" s="49"/>
      <c r="H78" s="104">
        <f t="shared" si="7"/>
        <v>0</v>
      </c>
    </row>
    <row r="79" spans="2:8" s="11" customFormat="1" ht="43.5" thickBot="1" x14ac:dyDescent="0.3">
      <c r="B79" s="25">
        <v>54</v>
      </c>
      <c r="C79" s="52" t="s">
        <v>314</v>
      </c>
      <c r="D79" s="52" t="s">
        <v>313</v>
      </c>
      <c r="E79" s="51" t="s">
        <v>165</v>
      </c>
      <c r="F79" s="50">
        <v>180</v>
      </c>
      <c r="G79" s="49"/>
      <c r="H79" s="104">
        <f t="shared" si="7"/>
        <v>0</v>
      </c>
    </row>
    <row r="80" spans="2:8" s="11" customFormat="1" ht="15.75" thickTop="1" thickBot="1" x14ac:dyDescent="0.3">
      <c r="B80" s="19"/>
      <c r="C80" s="18"/>
      <c r="D80" s="43" t="s">
        <v>312</v>
      </c>
      <c r="E80" s="42"/>
      <c r="F80" s="64"/>
      <c r="G80" s="63" t="s">
        <v>259</v>
      </c>
      <c r="H80" s="105">
        <f>SUM(H75:H79)</f>
        <v>0</v>
      </c>
    </row>
    <row r="81" spans="1:10" s="11" customFormat="1" ht="15.75" thickTop="1" thickBot="1" x14ac:dyDescent="0.3">
      <c r="B81" s="76" t="s">
        <v>276</v>
      </c>
      <c r="C81" s="75" t="s">
        <v>275</v>
      </c>
      <c r="D81" s="75" t="s">
        <v>311</v>
      </c>
      <c r="E81" s="74" t="s">
        <v>273</v>
      </c>
      <c r="F81" s="73" t="s">
        <v>122</v>
      </c>
      <c r="G81" s="72" t="s">
        <v>272</v>
      </c>
      <c r="H81" s="106" t="s">
        <v>2</v>
      </c>
    </row>
    <row r="82" spans="1:10" s="11" customFormat="1" ht="15" thickTop="1" x14ac:dyDescent="0.25">
      <c r="B82" s="25">
        <v>55</v>
      </c>
      <c r="C82" s="52" t="s">
        <v>310</v>
      </c>
      <c r="D82" s="10" t="s">
        <v>309</v>
      </c>
      <c r="E82" s="51" t="s">
        <v>165</v>
      </c>
      <c r="F82" s="77">
        <v>14</v>
      </c>
      <c r="G82" s="49"/>
      <c r="H82" s="104">
        <f t="shared" ref="H82:H86" si="8">ROUND(G82*F82,2)</f>
        <v>0</v>
      </c>
    </row>
    <row r="83" spans="1:10" s="11" customFormat="1" ht="28.5" x14ac:dyDescent="0.25">
      <c r="B83" s="25">
        <v>56</v>
      </c>
      <c r="C83" s="52" t="s">
        <v>307</v>
      </c>
      <c r="D83" s="52" t="s">
        <v>308</v>
      </c>
      <c r="E83" s="51" t="s">
        <v>165</v>
      </c>
      <c r="F83" s="77">
        <v>14</v>
      </c>
      <c r="G83" s="49"/>
      <c r="H83" s="104">
        <f t="shared" si="8"/>
        <v>0</v>
      </c>
    </row>
    <row r="84" spans="1:10" s="11" customFormat="1" ht="28.5" x14ac:dyDescent="0.25">
      <c r="B84" s="25">
        <v>57</v>
      </c>
      <c r="C84" s="52" t="s">
        <v>307</v>
      </c>
      <c r="D84" s="52" t="s">
        <v>306</v>
      </c>
      <c r="E84" s="51" t="s">
        <v>165</v>
      </c>
      <c r="F84" s="50">
        <v>14</v>
      </c>
      <c r="G84" s="49"/>
      <c r="H84" s="104">
        <f t="shared" si="8"/>
        <v>0</v>
      </c>
    </row>
    <row r="85" spans="1:10" s="11" customFormat="1" ht="28.5" x14ac:dyDescent="0.25">
      <c r="B85" s="25">
        <v>58</v>
      </c>
      <c r="C85" s="52" t="s">
        <v>305</v>
      </c>
      <c r="D85" s="52" t="s">
        <v>304</v>
      </c>
      <c r="E85" s="51" t="s">
        <v>165</v>
      </c>
      <c r="F85" s="50">
        <v>12</v>
      </c>
      <c r="G85" s="49"/>
      <c r="H85" s="104">
        <f t="shared" si="8"/>
        <v>0</v>
      </c>
    </row>
    <row r="86" spans="1:10" s="11" customFormat="1" ht="43.5" thickBot="1" x14ac:dyDescent="0.3">
      <c r="B86" s="25">
        <v>59</v>
      </c>
      <c r="C86" s="52" t="s">
        <v>303</v>
      </c>
      <c r="D86" s="52" t="s">
        <v>302</v>
      </c>
      <c r="E86" s="51" t="s">
        <v>165</v>
      </c>
      <c r="F86" s="50">
        <v>13</v>
      </c>
      <c r="G86" s="49"/>
      <c r="H86" s="104">
        <f t="shared" si="8"/>
        <v>0</v>
      </c>
    </row>
    <row r="87" spans="1:10" s="11" customFormat="1" ht="15.75" thickTop="1" thickBot="1" x14ac:dyDescent="0.3">
      <c r="B87" s="19"/>
      <c r="C87" s="18"/>
      <c r="D87" s="43" t="s">
        <v>301</v>
      </c>
      <c r="E87" s="42"/>
      <c r="F87" s="64"/>
      <c r="G87" s="63" t="s">
        <v>259</v>
      </c>
      <c r="H87" s="105">
        <f>SUM(H82:H86)</f>
        <v>0</v>
      </c>
    </row>
    <row r="88" spans="1:10" s="11" customFormat="1" ht="15.75" thickTop="1" thickBot="1" x14ac:dyDescent="0.3">
      <c r="B88" s="76" t="s">
        <v>276</v>
      </c>
      <c r="C88" s="75" t="s">
        <v>275</v>
      </c>
      <c r="D88" s="75" t="s">
        <v>300</v>
      </c>
      <c r="E88" s="74" t="s">
        <v>273</v>
      </c>
      <c r="F88" s="73" t="s">
        <v>122</v>
      </c>
      <c r="G88" s="72" t="s">
        <v>272</v>
      </c>
      <c r="H88" s="106" t="s">
        <v>2</v>
      </c>
    </row>
    <row r="89" spans="1:10" s="11" customFormat="1" ht="15" thickTop="1" x14ac:dyDescent="0.25">
      <c r="A89" s="62"/>
      <c r="B89" s="25">
        <v>60</v>
      </c>
      <c r="C89" s="52" t="s">
        <v>291</v>
      </c>
      <c r="D89" s="52" t="s">
        <v>299</v>
      </c>
      <c r="E89" s="51" t="s">
        <v>11</v>
      </c>
      <c r="F89" s="50">
        <v>4</v>
      </c>
      <c r="G89" s="49"/>
      <c r="H89" s="109">
        <f t="shared" ref="H89:H97" si="9">ROUND(G89*F89,2)</f>
        <v>0</v>
      </c>
      <c r="J89" s="65"/>
    </row>
    <row r="90" spans="1:10" s="11" customFormat="1" x14ac:dyDescent="0.25">
      <c r="B90" s="25">
        <v>61</v>
      </c>
      <c r="C90" s="52" t="s">
        <v>291</v>
      </c>
      <c r="D90" s="52" t="s">
        <v>298</v>
      </c>
      <c r="E90" s="51" t="s">
        <v>11</v>
      </c>
      <c r="F90" s="50">
        <v>2</v>
      </c>
      <c r="G90" s="49"/>
      <c r="H90" s="109">
        <f t="shared" si="9"/>
        <v>0</v>
      </c>
      <c r="J90" s="65"/>
    </row>
    <row r="91" spans="1:10" s="11" customFormat="1" x14ac:dyDescent="0.25">
      <c r="B91" s="25">
        <v>62</v>
      </c>
      <c r="C91" s="52" t="s">
        <v>291</v>
      </c>
      <c r="D91" s="52" t="s">
        <v>297</v>
      </c>
      <c r="E91" s="51" t="s">
        <v>11</v>
      </c>
      <c r="F91" s="50">
        <v>1</v>
      </c>
      <c r="G91" s="49"/>
      <c r="H91" s="104">
        <f t="shared" si="9"/>
        <v>0</v>
      </c>
      <c r="J91" s="65"/>
    </row>
    <row r="92" spans="1:10" s="11" customFormat="1" ht="28.5" x14ac:dyDescent="0.25">
      <c r="B92" s="25">
        <v>63</v>
      </c>
      <c r="C92" s="52" t="s">
        <v>291</v>
      </c>
      <c r="D92" s="52" t="s">
        <v>296</v>
      </c>
      <c r="E92" s="51" t="s">
        <v>11</v>
      </c>
      <c r="F92" s="50">
        <v>2</v>
      </c>
      <c r="G92" s="49"/>
      <c r="H92" s="104">
        <f t="shared" si="9"/>
        <v>0</v>
      </c>
      <c r="J92" s="65"/>
    </row>
    <row r="93" spans="1:10" s="70" customFormat="1" x14ac:dyDescent="0.25">
      <c r="B93" s="25">
        <v>64</v>
      </c>
      <c r="C93" s="52" t="s">
        <v>291</v>
      </c>
      <c r="D93" s="52" t="s">
        <v>295</v>
      </c>
      <c r="E93" s="51" t="s">
        <v>11</v>
      </c>
      <c r="F93" s="50">
        <v>12</v>
      </c>
      <c r="G93" s="49"/>
      <c r="H93" s="109">
        <f t="shared" si="9"/>
        <v>0</v>
      </c>
      <c r="J93" s="65"/>
    </row>
    <row r="94" spans="1:10" s="70" customFormat="1" x14ac:dyDescent="0.25">
      <c r="B94" s="25">
        <v>65</v>
      </c>
      <c r="C94" s="52" t="s">
        <v>291</v>
      </c>
      <c r="D94" s="52" t="s">
        <v>294</v>
      </c>
      <c r="E94" s="51" t="s">
        <v>11</v>
      </c>
      <c r="F94" s="50">
        <v>3</v>
      </c>
      <c r="G94" s="49"/>
      <c r="H94" s="109">
        <f t="shared" si="9"/>
        <v>0</v>
      </c>
      <c r="J94" s="65"/>
    </row>
    <row r="95" spans="1:10" s="70" customFormat="1" x14ac:dyDescent="0.25">
      <c r="B95" s="25">
        <v>66</v>
      </c>
      <c r="C95" s="52" t="s">
        <v>291</v>
      </c>
      <c r="D95" s="52" t="s">
        <v>293</v>
      </c>
      <c r="E95" s="51" t="s">
        <v>11</v>
      </c>
      <c r="F95" s="50">
        <v>9</v>
      </c>
      <c r="G95" s="49"/>
      <c r="H95" s="109">
        <f t="shared" si="9"/>
        <v>0</v>
      </c>
      <c r="J95" s="65"/>
    </row>
    <row r="96" spans="1:10" s="70" customFormat="1" x14ac:dyDescent="0.25">
      <c r="B96" s="25">
        <v>67</v>
      </c>
      <c r="C96" s="69" t="s">
        <v>291</v>
      </c>
      <c r="D96" s="69" t="s">
        <v>292</v>
      </c>
      <c r="E96" s="68" t="s">
        <v>11</v>
      </c>
      <c r="F96" s="67">
        <v>35</v>
      </c>
      <c r="G96" s="49"/>
      <c r="H96" s="108">
        <f t="shared" si="9"/>
        <v>0</v>
      </c>
      <c r="J96" s="65"/>
    </row>
    <row r="97" spans="1:10" s="11" customFormat="1" ht="15" thickBot="1" x14ac:dyDescent="0.3">
      <c r="A97" s="62"/>
      <c r="B97" s="25">
        <v>68</v>
      </c>
      <c r="C97" s="69" t="s">
        <v>291</v>
      </c>
      <c r="D97" s="69" t="s">
        <v>290</v>
      </c>
      <c r="E97" s="68" t="s">
        <v>11</v>
      </c>
      <c r="F97" s="67">
        <v>11</v>
      </c>
      <c r="G97" s="66"/>
      <c r="H97" s="108">
        <f t="shared" si="9"/>
        <v>0</v>
      </c>
      <c r="J97" s="65"/>
    </row>
    <row r="98" spans="1:10" s="11" customFormat="1" ht="15.75" thickTop="1" thickBot="1" x14ac:dyDescent="0.3">
      <c r="A98" s="62"/>
      <c r="B98" s="19"/>
      <c r="C98" s="18"/>
      <c r="D98" s="43" t="s">
        <v>289</v>
      </c>
      <c r="E98" s="42"/>
      <c r="F98" s="64"/>
      <c r="G98" s="63" t="s">
        <v>259</v>
      </c>
      <c r="H98" s="105">
        <f>SUM(H89:H97)</f>
        <v>0</v>
      </c>
    </row>
    <row r="99" spans="1:10" s="11" customFormat="1" ht="15.75" thickTop="1" thickBot="1" x14ac:dyDescent="0.3">
      <c r="A99" s="62"/>
      <c r="B99" s="61" t="s">
        <v>276</v>
      </c>
      <c r="C99" s="37" t="s">
        <v>275</v>
      </c>
      <c r="D99" s="37" t="s">
        <v>288</v>
      </c>
      <c r="E99" s="60" t="s">
        <v>273</v>
      </c>
      <c r="F99" s="59" t="s">
        <v>122</v>
      </c>
      <c r="G99" s="58" t="s">
        <v>272</v>
      </c>
      <c r="H99" s="110" t="s">
        <v>2</v>
      </c>
    </row>
    <row r="100" spans="1:10" s="11" customFormat="1" ht="15" thickTop="1" x14ac:dyDescent="0.25">
      <c r="B100" s="57">
        <v>69</v>
      </c>
      <c r="C100" s="56" t="s">
        <v>281</v>
      </c>
      <c r="D100" s="56" t="s">
        <v>287</v>
      </c>
      <c r="E100" s="55" t="s">
        <v>11</v>
      </c>
      <c r="F100" s="54">
        <v>30</v>
      </c>
      <c r="G100" s="53"/>
      <c r="H100" s="107">
        <f t="shared" ref="H100:H106" si="10">ROUND(G100*F100,2)</f>
        <v>0</v>
      </c>
    </row>
    <row r="101" spans="1:10" s="11" customFormat="1" ht="28.5" x14ac:dyDescent="0.25">
      <c r="B101" s="25">
        <v>70</v>
      </c>
      <c r="C101" s="52" t="s">
        <v>281</v>
      </c>
      <c r="D101" s="52" t="s">
        <v>286</v>
      </c>
      <c r="E101" s="51" t="s">
        <v>165</v>
      </c>
      <c r="F101" s="50">
        <v>1600</v>
      </c>
      <c r="G101" s="49"/>
      <c r="H101" s="104">
        <f t="shared" si="10"/>
        <v>0</v>
      </c>
    </row>
    <row r="102" spans="1:10" s="11" customFormat="1" x14ac:dyDescent="0.25">
      <c r="B102" s="25">
        <v>71</v>
      </c>
      <c r="C102" s="52" t="s">
        <v>281</v>
      </c>
      <c r="D102" s="52" t="s">
        <v>285</v>
      </c>
      <c r="E102" s="51" t="s">
        <v>284</v>
      </c>
      <c r="F102" s="50">
        <v>0.16</v>
      </c>
      <c r="G102" s="49"/>
      <c r="H102" s="104">
        <f t="shared" si="10"/>
        <v>0</v>
      </c>
    </row>
    <row r="103" spans="1:10" s="11" customFormat="1" x14ac:dyDescent="0.25">
      <c r="B103" s="25">
        <v>72</v>
      </c>
      <c r="C103" s="52" t="s">
        <v>281</v>
      </c>
      <c r="D103" s="52" t="s">
        <v>283</v>
      </c>
      <c r="E103" s="51" t="s">
        <v>165</v>
      </c>
      <c r="F103" s="50">
        <v>426</v>
      </c>
      <c r="G103" s="49"/>
      <c r="H103" s="104">
        <f t="shared" si="10"/>
        <v>0</v>
      </c>
    </row>
    <row r="104" spans="1:10" s="11" customFormat="1" ht="28.5" x14ac:dyDescent="0.25">
      <c r="B104" s="25">
        <v>73</v>
      </c>
      <c r="C104" s="52" t="s">
        <v>281</v>
      </c>
      <c r="D104" s="52" t="s">
        <v>282</v>
      </c>
      <c r="E104" s="51" t="s">
        <v>165</v>
      </c>
      <c r="F104" s="50">
        <v>1174</v>
      </c>
      <c r="G104" s="49"/>
      <c r="H104" s="104">
        <f t="shared" si="10"/>
        <v>0</v>
      </c>
    </row>
    <row r="105" spans="1:10" s="11" customFormat="1" x14ac:dyDescent="0.25">
      <c r="B105" s="25">
        <v>74</v>
      </c>
      <c r="C105" s="52" t="s">
        <v>281</v>
      </c>
      <c r="D105" s="52" t="s">
        <v>280</v>
      </c>
      <c r="E105" s="51" t="s">
        <v>165</v>
      </c>
      <c r="F105" s="50">
        <v>1174</v>
      </c>
      <c r="G105" s="49"/>
      <c r="H105" s="104">
        <f t="shared" si="10"/>
        <v>0</v>
      </c>
    </row>
    <row r="106" spans="1:10" s="11" customFormat="1" ht="15" thickBot="1" x14ac:dyDescent="0.3">
      <c r="B106" s="48">
        <v>75</v>
      </c>
      <c r="C106" s="47" t="s">
        <v>279</v>
      </c>
      <c r="D106" s="47" t="s">
        <v>278</v>
      </c>
      <c r="E106" s="46" t="s">
        <v>165</v>
      </c>
      <c r="F106" s="45">
        <v>42</v>
      </c>
      <c r="G106" s="44"/>
      <c r="H106" s="111">
        <f t="shared" si="10"/>
        <v>0</v>
      </c>
    </row>
    <row r="107" spans="1:10" s="11" customFormat="1" ht="15.75" thickTop="1" thickBot="1" x14ac:dyDescent="0.3">
      <c r="B107" s="19"/>
      <c r="C107" s="18"/>
      <c r="D107" s="43" t="s">
        <v>277</v>
      </c>
      <c r="E107" s="42"/>
      <c r="F107" s="41"/>
      <c r="G107" s="40" t="s">
        <v>259</v>
      </c>
      <c r="H107" s="105">
        <f>SUM(H100:H106)</f>
        <v>0</v>
      </c>
    </row>
    <row r="108" spans="1:10" s="13" customFormat="1" ht="15.75" thickTop="1" thickBot="1" x14ac:dyDescent="0.25">
      <c r="A108" s="39"/>
      <c r="B108" s="38" t="s">
        <v>276</v>
      </c>
      <c r="C108" s="37" t="s">
        <v>275</v>
      </c>
      <c r="D108" s="36" t="s">
        <v>274</v>
      </c>
      <c r="E108" s="35" t="s">
        <v>273</v>
      </c>
      <c r="F108" s="34" t="s">
        <v>122</v>
      </c>
      <c r="G108" s="33" t="s">
        <v>272</v>
      </c>
      <c r="H108" s="112" t="s">
        <v>2</v>
      </c>
    </row>
    <row r="109" spans="1:10" s="13" customFormat="1" ht="15" thickTop="1" x14ac:dyDescent="0.2">
      <c r="B109" s="25">
        <v>76</v>
      </c>
      <c r="C109" s="24" t="s">
        <v>271</v>
      </c>
      <c r="D109" s="32" t="s">
        <v>270</v>
      </c>
      <c r="E109" s="31" t="s">
        <v>269</v>
      </c>
      <c r="F109" s="30">
        <v>20</v>
      </c>
      <c r="G109" s="29"/>
      <c r="H109" s="113">
        <f t="shared" ref="H109:H116" si="11">ROUND(G109*F109,2)</f>
        <v>0</v>
      </c>
    </row>
    <row r="110" spans="1:10" s="13" customFormat="1" x14ac:dyDescent="0.2">
      <c r="B110" s="25">
        <v>77</v>
      </c>
      <c r="C110" s="24" t="s">
        <v>262</v>
      </c>
      <c r="D110" s="23" t="s">
        <v>268</v>
      </c>
      <c r="E110" s="22" t="s">
        <v>33</v>
      </c>
      <c r="F110" s="21">
        <v>14</v>
      </c>
      <c r="G110" s="20"/>
      <c r="H110" s="113">
        <f t="shared" si="11"/>
        <v>0</v>
      </c>
    </row>
    <row r="111" spans="1:10" s="13" customFormat="1" x14ac:dyDescent="0.2">
      <c r="B111" s="25">
        <v>78</v>
      </c>
      <c r="C111" s="24" t="s">
        <v>262</v>
      </c>
      <c r="D111" s="23" t="s">
        <v>267</v>
      </c>
      <c r="E111" s="22" t="s">
        <v>11</v>
      </c>
      <c r="F111" s="21">
        <v>6</v>
      </c>
      <c r="G111" s="20"/>
      <c r="H111" s="113">
        <f t="shared" si="11"/>
        <v>0</v>
      </c>
    </row>
    <row r="112" spans="1:10" s="13" customFormat="1" x14ac:dyDescent="0.2">
      <c r="B112" s="25">
        <v>79</v>
      </c>
      <c r="C112" s="28" t="s">
        <v>262</v>
      </c>
      <c r="D112" s="23" t="s">
        <v>266</v>
      </c>
      <c r="E112" s="22" t="s">
        <v>11</v>
      </c>
      <c r="F112" s="21">
        <v>14</v>
      </c>
      <c r="G112" s="26"/>
      <c r="H112" s="114">
        <f t="shared" si="11"/>
        <v>0</v>
      </c>
    </row>
    <row r="113" spans="2:8" s="13" customFormat="1" ht="16.5" x14ac:dyDescent="0.2">
      <c r="B113" s="25">
        <v>80</v>
      </c>
      <c r="C113" s="28" t="s">
        <v>262</v>
      </c>
      <c r="D113" s="23" t="s">
        <v>265</v>
      </c>
      <c r="E113" s="22" t="s">
        <v>11</v>
      </c>
      <c r="F113" s="21">
        <v>40</v>
      </c>
      <c r="G113" s="26"/>
      <c r="H113" s="114">
        <f t="shared" si="11"/>
        <v>0</v>
      </c>
    </row>
    <row r="114" spans="2:8" s="13" customFormat="1" x14ac:dyDescent="0.2">
      <c r="B114" s="25"/>
      <c r="C114" s="28" t="s">
        <v>262</v>
      </c>
      <c r="D114" s="23" t="s">
        <v>264</v>
      </c>
      <c r="E114" s="22" t="s">
        <v>11</v>
      </c>
      <c r="F114" s="21">
        <v>11</v>
      </c>
      <c r="G114" s="26"/>
      <c r="H114" s="114">
        <f t="shared" si="11"/>
        <v>0</v>
      </c>
    </row>
    <row r="115" spans="2:8" s="13" customFormat="1" x14ac:dyDescent="0.2">
      <c r="B115" s="25">
        <v>81</v>
      </c>
      <c r="C115" s="27" t="s">
        <v>262</v>
      </c>
      <c r="D115" s="23" t="s">
        <v>263</v>
      </c>
      <c r="E115" s="22" t="s">
        <v>11</v>
      </c>
      <c r="F115" s="21">
        <v>7</v>
      </c>
      <c r="G115" s="26"/>
      <c r="H115" s="114">
        <f t="shared" si="11"/>
        <v>0</v>
      </c>
    </row>
    <row r="116" spans="2:8" s="13" customFormat="1" ht="15" thickBot="1" x14ac:dyDescent="0.25">
      <c r="B116" s="25">
        <v>82</v>
      </c>
      <c r="C116" s="24" t="s">
        <v>262</v>
      </c>
      <c r="D116" s="23" t="s">
        <v>261</v>
      </c>
      <c r="E116" s="22" t="s">
        <v>165</v>
      </c>
      <c r="F116" s="21">
        <v>30</v>
      </c>
      <c r="G116" s="20"/>
      <c r="H116" s="113">
        <f t="shared" si="11"/>
        <v>0</v>
      </c>
    </row>
    <row r="117" spans="2:8" s="13" customFormat="1" ht="15.75" thickTop="1" thickBot="1" x14ac:dyDescent="0.25">
      <c r="B117" s="19"/>
      <c r="C117" s="18"/>
      <c r="D117" s="17" t="s">
        <v>260</v>
      </c>
      <c r="E117" s="16"/>
      <c r="F117" s="15"/>
      <c r="G117" s="14" t="s">
        <v>259</v>
      </c>
      <c r="H117" s="105">
        <f>SUM(H109:H116)</f>
        <v>0</v>
      </c>
    </row>
    <row r="118" spans="2:8" s="11" customFormat="1" ht="18.75" thickTop="1" x14ac:dyDescent="0.25">
      <c r="B118" s="9"/>
      <c r="C118" s="12"/>
      <c r="D118" s="368" t="s">
        <v>258</v>
      </c>
      <c r="E118" s="368"/>
      <c r="F118" s="368"/>
      <c r="G118" s="368"/>
      <c r="H118" s="115">
        <f>H117+H107+H98+H87+H80+H73+H66+H60+H54+H46+H38+H33</f>
        <v>0</v>
      </c>
    </row>
    <row r="119" spans="2:8" s="11" customFormat="1" x14ac:dyDescent="0.25">
      <c r="B119" s="9"/>
      <c r="C119" s="10"/>
      <c r="D119" s="10"/>
      <c r="E119" s="9"/>
      <c r="F119" s="8"/>
      <c r="G119" s="7"/>
      <c r="H119" s="116"/>
    </row>
    <row r="120" spans="2:8" s="11" customFormat="1" x14ac:dyDescent="0.25">
      <c r="B120" s="9"/>
      <c r="C120" s="10"/>
      <c r="D120" s="10"/>
      <c r="E120" s="9"/>
      <c r="F120" s="8"/>
      <c r="G120" s="7"/>
      <c r="H120" s="116"/>
    </row>
    <row r="121" spans="2:8" s="11" customFormat="1" x14ac:dyDescent="0.25">
      <c r="B121" s="9"/>
      <c r="C121" s="10"/>
      <c r="D121" s="10"/>
      <c r="E121" s="9"/>
      <c r="F121" s="8"/>
      <c r="G121" s="7"/>
      <c r="H121" s="116"/>
    </row>
    <row r="122" spans="2:8" s="11" customFormat="1" x14ac:dyDescent="0.25">
      <c r="B122" s="9"/>
      <c r="C122" s="10"/>
      <c r="D122" s="10"/>
      <c r="E122" s="9"/>
      <c r="F122" s="8"/>
      <c r="G122" s="7"/>
      <c r="H122" s="116"/>
    </row>
    <row r="123" spans="2:8" s="11" customFormat="1" x14ac:dyDescent="0.25">
      <c r="B123" s="9"/>
      <c r="C123" s="10"/>
      <c r="D123" s="10"/>
      <c r="E123" s="9"/>
      <c r="F123" s="8"/>
      <c r="G123" s="7"/>
      <c r="H123" s="116"/>
    </row>
    <row r="124" spans="2:8" s="11" customFormat="1" x14ac:dyDescent="0.25">
      <c r="B124" s="9"/>
      <c r="C124" s="10"/>
      <c r="D124" s="10"/>
      <c r="E124" s="9"/>
      <c r="F124" s="8"/>
      <c r="G124" s="7"/>
      <c r="H124" s="116"/>
    </row>
    <row r="125" spans="2:8" s="11" customFormat="1" x14ac:dyDescent="0.25">
      <c r="B125" s="9"/>
      <c r="C125" s="10"/>
      <c r="D125" s="10"/>
      <c r="E125" s="9"/>
      <c r="F125" s="8"/>
      <c r="G125" s="7"/>
      <c r="H125" s="116"/>
    </row>
    <row r="126" spans="2:8" s="11" customFormat="1" x14ac:dyDescent="0.25">
      <c r="B126" s="9"/>
      <c r="C126" s="10"/>
      <c r="D126" s="10"/>
      <c r="E126" s="9"/>
      <c r="F126" s="8"/>
      <c r="G126" s="7"/>
      <c r="H126" s="116"/>
    </row>
    <row r="127" spans="2:8" s="11" customFormat="1" x14ac:dyDescent="0.25">
      <c r="B127" s="9"/>
      <c r="C127" s="10"/>
      <c r="D127" s="10"/>
      <c r="E127" s="9"/>
      <c r="F127" s="8"/>
      <c r="G127" s="7"/>
      <c r="H127" s="116"/>
    </row>
    <row r="128" spans="2:8" s="11" customFormat="1" x14ac:dyDescent="0.25">
      <c r="B128" s="9"/>
      <c r="C128" s="10"/>
      <c r="D128" s="10"/>
      <c r="E128" s="9"/>
      <c r="F128" s="8"/>
      <c r="G128" s="7"/>
      <c r="H128" s="116"/>
    </row>
    <row r="129" spans="2:8" s="11" customFormat="1" x14ac:dyDescent="0.25">
      <c r="B129" s="9"/>
      <c r="C129" s="10"/>
      <c r="D129" s="10"/>
      <c r="E129" s="9"/>
      <c r="F129" s="8"/>
      <c r="G129" s="7"/>
      <c r="H129" s="116"/>
    </row>
    <row r="130" spans="2:8" s="11" customFormat="1" x14ac:dyDescent="0.25">
      <c r="B130" s="9"/>
      <c r="C130" s="10"/>
      <c r="D130" s="10"/>
      <c r="E130" s="9"/>
      <c r="F130" s="8"/>
      <c r="G130" s="7"/>
      <c r="H130" s="116"/>
    </row>
    <row r="131" spans="2:8" s="11" customFormat="1" x14ac:dyDescent="0.25">
      <c r="B131" s="9"/>
      <c r="C131" s="10"/>
      <c r="D131" s="10"/>
      <c r="E131" s="9"/>
      <c r="F131" s="8"/>
      <c r="G131" s="7"/>
      <c r="H131" s="116"/>
    </row>
    <row r="132" spans="2:8" s="11" customFormat="1" x14ac:dyDescent="0.25">
      <c r="B132" s="9"/>
      <c r="C132" s="10"/>
      <c r="D132" s="10"/>
      <c r="E132" s="9"/>
      <c r="F132" s="8"/>
      <c r="G132" s="7"/>
      <c r="H132" s="116"/>
    </row>
    <row r="133" spans="2:8" s="11" customFormat="1" x14ac:dyDescent="0.25">
      <c r="B133" s="9"/>
      <c r="C133" s="10"/>
      <c r="D133" s="10"/>
      <c r="E133" s="9"/>
      <c r="F133" s="8"/>
      <c r="G133" s="7"/>
      <c r="H133" s="116"/>
    </row>
    <row r="134" spans="2:8" s="11" customFormat="1" x14ac:dyDescent="0.25">
      <c r="B134" s="9"/>
      <c r="C134" s="10"/>
      <c r="D134" s="10"/>
      <c r="E134" s="9"/>
      <c r="F134" s="8"/>
      <c r="G134" s="7"/>
      <c r="H134" s="116"/>
    </row>
    <row r="135" spans="2:8" s="11" customFormat="1" x14ac:dyDescent="0.25">
      <c r="B135" s="9"/>
      <c r="C135" s="10"/>
      <c r="D135" s="10"/>
      <c r="E135" s="9"/>
      <c r="F135" s="8"/>
      <c r="G135" s="7"/>
      <c r="H135" s="116"/>
    </row>
    <row r="136" spans="2:8" s="11" customFormat="1" x14ac:dyDescent="0.25">
      <c r="B136" s="9"/>
      <c r="C136" s="10"/>
      <c r="D136" s="10"/>
      <c r="E136" s="9"/>
      <c r="F136" s="8"/>
      <c r="G136" s="7"/>
      <c r="H136" s="116"/>
    </row>
    <row r="137" spans="2:8" s="11" customFormat="1" x14ac:dyDescent="0.25">
      <c r="B137" s="9"/>
      <c r="C137" s="10"/>
      <c r="D137" s="10"/>
      <c r="E137" s="9"/>
      <c r="F137" s="8"/>
      <c r="G137" s="7"/>
      <c r="H137" s="116"/>
    </row>
    <row r="138" spans="2:8" s="11" customFormat="1" x14ac:dyDescent="0.25">
      <c r="B138" s="9"/>
      <c r="C138" s="10"/>
      <c r="D138" s="10"/>
      <c r="E138" s="9"/>
      <c r="F138" s="8"/>
      <c r="G138" s="7"/>
      <c r="H138" s="116"/>
    </row>
    <row r="139" spans="2:8" s="11" customFormat="1" x14ac:dyDescent="0.25">
      <c r="B139" s="9"/>
      <c r="C139" s="10"/>
      <c r="D139" s="10"/>
      <c r="E139" s="9"/>
      <c r="F139" s="8"/>
      <c r="G139" s="7"/>
      <c r="H139" s="116"/>
    </row>
    <row r="140" spans="2:8" s="11" customFormat="1" x14ac:dyDescent="0.25">
      <c r="B140" s="9"/>
      <c r="C140" s="10"/>
      <c r="D140" s="10"/>
      <c r="E140" s="9"/>
      <c r="F140" s="8"/>
      <c r="G140" s="7"/>
      <c r="H140" s="116"/>
    </row>
    <row r="141" spans="2:8" s="11" customFormat="1" x14ac:dyDescent="0.25">
      <c r="B141" s="9"/>
      <c r="C141" s="10"/>
      <c r="D141" s="10"/>
      <c r="E141" s="9"/>
      <c r="F141" s="8"/>
      <c r="G141" s="7"/>
      <c r="H141" s="116"/>
    </row>
    <row r="142" spans="2:8" s="11" customFormat="1" x14ac:dyDescent="0.25">
      <c r="B142" s="9"/>
      <c r="C142" s="10"/>
      <c r="D142" s="10"/>
      <c r="E142" s="9"/>
      <c r="F142" s="8"/>
      <c r="G142" s="7"/>
      <c r="H142" s="116"/>
    </row>
    <row r="143" spans="2:8" s="11" customFormat="1" x14ac:dyDescent="0.25">
      <c r="B143" s="9"/>
      <c r="C143" s="10"/>
      <c r="D143" s="10"/>
      <c r="E143" s="9"/>
      <c r="F143" s="8"/>
      <c r="G143" s="7"/>
      <c r="H143" s="116"/>
    </row>
    <row r="144" spans="2:8" s="11" customFormat="1" x14ac:dyDescent="0.25">
      <c r="B144" s="9"/>
      <c r="C144" s="10"/>
      <c r="D144" s="10"/>
      <c r="E144" s="9"/>
      <c r="F144" s="8"/>
      <c r="G144" s="7"/>
      <c r="H144" s="116"/>
    </row>
    <row r="145" spans="2:8" s="11" customFormat="1" x14ac:dyDescent="0.25">
      <c r="B145" s="9"/>
      <c r="C145" s="10"/>
      <c r="D145" s="10"/>
      <c r="E145" s="9"/>
      <c r="F145" s="8"/>
      <c r="G145" s="7"/>
      <c r="H145" s="116"/>
    </row>
    <row r="146" spans="2:8" s="11" customFormat="1" x14ac:dyDescent="0.25">
      <c r="B146" s="9"/>
      <c r="C146" s="10"/>
      <c r="D146" s="10"/>
      <c r="E146" s="9"/>
      <c r="F146" s="8"/>
      <c r="G146" s="7"/>
      <c r="H146" s="116"/>
    </row>
    <row r="147" spans="2:8" s="11" customFormat="1" x14ac:dyDescent="0.25">
      <c r="B147" s="9"/>
      <c r="C147" s="10"/>
      <c r="D147" s="10"/>
      <c r="E147" s="9"/>
      <c r="F147" s="8"/>
      <c r="G147" s="7"/>
      <c r="H147" s="116"/>
    </row>
    <row r="148" spans="2:8" s="11" customFormat="1" x14ac:dyDescent="0.25">
      <c r="B148" s="9"/>
      <c r="C148" s="10"/>
      <c r="D148" s="10"/>
      <c r="E148" s="9"/>
      <c r="F148" s="8"/>
      <c r="G148" s="7"/>
      <c r="H148" s="116"/>
    </row>
    <row r="149" spans="2:8" s="11" customFormat="1" x14ac:dyDescent="0.25">
      <c r="B149" s="9"/>
      <c r="C149" s="10"/>
      <c r="D149" s="10"/>
      <c r="E149" s="9"/>
      <c r="F149" s="8"/>
      <c r="G149" s="7"/>
      <c r="H149" s="116"/>
    </row>
    <row r="150" spans="2:8" s="11" customFormat="1" x14ac:dyDescent="0.25">
      <c r="B150" s="9"/>
      <c r="C150" s="10"/>
      <c r="D150" s="10"/>
      <c r="E150" s="9"/>
      <c r="F150" s="8"/>
      <c r="G150" s="7"/>
      <c r="H150" s="116"/>
    </row>
    <row r="151" spans="2:8" s="11" customFormat="1" x14ac:dyDescent="0.25">
      <c r="B151" s="9"/>
      <c r="C151" s="10"/>
      <c r="D151" s="10"/>
      <c r="E151" s="9"/>
      <c r="F151" s="8"/>
      <c r="G151" s="7"/>
      <c r="H151" s="116"/>
    </row>
    <row r="152" spans="2:8" s="11" customFormat="1" x14ac:dyDescent="0.25">
      <c r="B152" s="9"/>
      <c r="C152" s="10"/>
      <c r="D152" s="10"/>
      <c r="E152" s="9"/>
      <c r="F152" s="8"/>
      <c r="G152" s="7"/>
      <c r="H152" s="116"/>
    </row>
    <row r="153" spans="2:8" s="11" customFormat="1" x14ac:dyDescent="0.25">
      <c r="B153" s="9"/>
      <c r="C153" s="10"/>
      <c r="D153" s="10"/>
      <c r="E153" s="9"/>
      <c r="F153" s="8"/>
      <c r="G153" s="7"/>
      <c r="H153" s="116"/>
    </row>
    <row r="154" spans="2:8" s="11" customFormat="1" x14ac:dyDescent="0.25">
      <c r="B154" s="9"/>
      <c r="C154" s="10"/>
      <c r="D154" s="10"/>
      <c r="E154" s="9"/>
      <c r="F154" s="8"/>
      <c r="G154" s="7"/>
      <c r="H154" s="116"/>
    </row>
    <row r="155" spans="2:8" s="11" customFormat="1" x14ac:dyDescent="0.25">
      <c r="B155" s="9"/>
      <c r="C155" s="10"/>
      <c r="D155" s="10"/>
      <c r="E155" s="9"/>
      <c r="F155" s="8"/>
      <c r="G155" s="7"/>
      <c r="H155" s="116"/>
    </row>
    <row r="156" spans="2:8" s="11" customFormat="1" x14ac:dyDescent="0.25">
      <c r="B156" s="9"/>
      <c r="C156" s="10"/>
      <c r="D156" s="10"/>
      <c r="E156" s="9"/>
      <c r="F156" s="8"/>
      <c r="G156" s="7"/>
      <c r="H156" s="116"/>
    </row>
    <row r="157" spans="2:8" s="11" customFormat="1" x14ac:dyDescent="0.25">
      <c r="B157" s="9"/>
      <c r="C157" s="10"/>
      <c r="D157" s="10"/>
      <c r="E157" s="9"/>
      <c r="F157" s="8"/>
      <c r="G157" s="7"/>
      <c r="H157" s="116"/>
    </row>
    <row r="158" spans="2:8" s="11" customFormat="1" x14ac:dyDescent="0.25">
      <c r="B158" s="9"/>
      <c r="C158" s="10"/>
      <c r="D158" s="10"/>
      <c r="E158" s="9"/>
      <c r="F158" s="8"/>
      <c r="G158" s="7"/>
      <c r="H158" s="116"/>
    </row>
    <row r="159" spans="2:8" s="11" customFormat="1" x14ac:dyDescent="0.25">
      <c r="B159" s="9"/>
      <c r="C159" s="10"/>
      <c r="D159" s="10"/>
      <c r="E159" s="9"/>
      <c r="F159" s="8"/>
      <c r="G159" s="7"/>
      <c r="H159" s="116"/>
    </row>
    <row r="160" spans="2:8" s="11" customFormat="1" x14ac:dyDescent="0.25">
      <c r="B160" s="9"/>
      <c r="C160" s="10"/>
      <c r="D160" s="10"/>
      <c r="E160" s="9"/>
      <c r="F160" s="8"/>
      <c r="G160" s="7"/>
      <c r="H160" s="116"/>
    </row>
    <row r="161" spans="2:8" s="11" customFormat="1" x14ac:dyDescent="0.25">
      <c r="B161" s="9"/>
      <c r="C161" s="10"/>
      <c r="D161" s="10"/>
      <c r="E161" s="9"/>
      <c r="F161" s="8"/>
      <c r="G161" s="7"/>
      <c r="H161" s="116"/>
    </row>
    <row r="162" spans="2:8" s="11" customFormat="1" x14ac:dyDescent="0.25">
      <c r="B162" s="9"/>
      <c r="C162" s="10"/>
      <c r="D162" s="10"/>
      <c r="E162" s="9"/>
      <c r="F162" s="8"/>
      <c r="G162" s="7"/>
      <c r="H162" s="116"/>
    </row>
    <row r="163" spans="2:8" s="11" customFormat="1" x14ac:dyDescent="0.25">
      <c r="B163" s="9"/>
      <c r="C163" s="10"/>
      <c r="D163" s="10"/>
      <c r="E163" s="9"/>
      <c r="F163" s="8"/>
      <c r="G163" s="7"/>
      <c r="H163" s="116"/>
    </row>
    <row r="164" spans="2:8" s="11" customFormat="1" x14ac:dyDescent="0.25">
      <c r="B164" s="9"/>
      <c r="C164" s="10"/>
      <c r="D164" s="10"/>
      <c r="E164" s="9"/>
      <c r="F164" s="8"/>
      <c r="G164" s="7"/>
      <c r="H164" s="116"/>
    </row>
    <row r="165" spans="2:8" s="11" customFormat="1" x14ac:dyDescent="0.25">
      <c r="B165" s="9"/>
      <c r="C165" s="10"/>
      <c r="D165" s="10"/>
      <c r="E165" s="9"/>
      <c r="F165" s="8"/>
      <c r="G165" s="7"/>
      <c r="H165" s="116"/>
    </row>
    <row r="166" spans="2:8" s="11" customFormat="1" x14ac:dyDescent="0.25">
      <c r="B166" s="9"/>
      <c r="C166" s="10"/>
      <c r="D166" s="10"/>
      <c r="E166" s="9"/>
      <c r="F166" s="8"/>
      <c r="G166" s="7"/>
      <c r="H166" s="116"/>
    </row>
    <row r="167" spans="2:8" s="11" customFormat="1" x14ac:dyDescent="0.25">
      <c r="B167" s="9"/>
      <c r="C167" s="10"/>
      <c r="D167" s="10"/>
      <c r="E167" s="9"/>
      <c r="F167" s="8"/>
      <c r="G167" s="7"/>
      <c r="H167" s="116"/>
    </row>
    <row r="168" spans="2:8" s="11" customFormat="1" x14ac:dyDescent="0.25">
      <c r="B168" s="9"/>
      <c r="C168" s="10"/>
      <c r="D168" s="10"/>
      <c r="E168" s="9"/>
      <c r="F168" s="8"/>
      <c r="G168" s="7"/>
      <c r="H168" s="116"/>
    </row>
    <row r="169" spans="2:8" s="11" customFormat="1" x14ac:dyDescent="0.25">
      <c r="B169" s="9"/>
      <c r="C169" s="10"/>
      <c r="D169" s="10"/>
      <c r="E169" s="9"/>
      <c r="F169" s="8"/>
      <c r="G169" s="7"/>
      <c r="H169" s="116"/>
    </row>
    <row r="170" spans="2:8" s="11" customFormat="1" x14ac:dyDescent="0.25">
      <c r="B170" s="9"/>
      <c r="C170" s="10"/>
      <c r="D170" s="10"/>
      <c r="E170" s="9"/>
      <c r="F170" s="8"/>
      <c r="G170" s="7"/>
      <c r="H170" s="116"/>
    </row>
    <row r="171" spans="2:8" s="11" customFormat="1" x14ac:dyDescent="0.25">
      <c r="B171" s="9"/>
      <c r="C171" s="10"/>
      <c r="D171" s="10"/>
      <c r="E171" s="9"/>
      <c r="F171" s="8"/>
      <c r="G171" s="7"/>
      <c r="H171" s="116"/>
    </row>
    <row r="172" spans="2:8" s="11" customFormat="1" x14ac:dyDescent="0.25">
      <c r="B172" s="9"/>
      <c r="C172" s="10"/>
      <c r="D172" s="10"/>
      <c r="E172" s="9"/>
      <c r="F172" s="8"/>
      <c r="G172" s="7"/>
      <c r="H172" s="116"/>
    </row>
    <row r="173" spans="2:8" s="11" customFormat="1" x14ac:dyDescent="0.25">
      <c r="B173" s="9"/>
      <c r="C173" s="10"/>
      <c r="D173" s="10"/>
      <c r="E173" s="9"/>
      <c r="F173" s="8"/>
      <c r="G173" s="7"/>
      <c r="H173" s="116"/>
    </row>
    <row r="174" spans="2:8" s="11" customFormat="1" x14ac:dyDescent="0.25">
      <c r="B174" s="9"/>
      <c r="C174" s="10"/>
      <c r="D174" s="10"/>
      <c r="E174" s="9"/>
      <c r="F174" s="8"/>
      <c r="G174" s="7"/>
      <c r="H174" s="116"/>
    </row>
    <row r="175" spans="2:8" s="11" customFormat="1" x14ac:dyDescent="0.25">
      <c r="B175" s="9"/>
      <c r="C175" s="10"/>
      <c r="D175" s="10"/>
      <c r="E175" s="9"/>
      <c r="F175" s="8"/>
      <c r="G175" s="7"/>
      <c r="H175" s="116"/>
    </row>
    <row r="176" spans="2:8" s="11" customFormat="1" x14ac:dyDescent="0.25">
      <c r="B176" s="9"/>
      <c r="C176" s="10"/>
      <c r="D176" s="10"/>
      <c r="E176" s="9"/>
      <c r="F176" s="8"/>
      <c r="G176" s="7"/>
      <c r="H176" s="116"/>
    </row>
    <row r="177" spans="2:8" s="11" customFormat="1" x14ac:dyDescent="0.25">
      <c r="B177" s="9"/>
      <c r="C177" s="10"/>
      <c r="D177" s="10"/>
      <c r="E177" s="9"/>
      <c r="F177" s="8"/>
      <c r="G177" s="7"/>
      <c r="H177" s="116"/>
    </row>
    <row r="178" spans="2:8" s="11" customFormat="1" x14ac:dyDescent="0.25">
      <c r="B178" s="9"/>
      <c r="C178" s="10"/>
      <c r="D178" s="10"/>
      <c r="E178" s="9"/>
      <c r="F178" s="8"/>
      <c r="G178" s="7"/>
      <c r="H178" s="116"/>
    </row>
    <row r="179" spans="2:8" s="11" customFormat="1" x14ac:dyDescent="0.25">
      <c r="B179" s="9"/>
      <c r="C179" s="10"/>
      <c r="D179" s="10"/>
      <c r="E179" s="9"/>
      <c r="F179" s="8"/>
      <c r="G179" s="7"/>
      <c r="H179" s="116"/>
    </row>
    <row r="180" spans="2:8" s="11" customFormat="1" x14ac:dyDescent="0.25">
      <c r="B180" s="9"/>
      <c r="C180" s="10"/>
      <c r="D180" s="10"/>
      <c r="E180" s="9"/>
      <c r="F180" s="8"/>
      <c r="G180" s="7"/>
      <c r="H180" s="116"/>
    </row>
    <row r="181" spans="2:8" s="11" customFormat="1" x14ac:dyDescent="0.25">
      <c r="B181" s="9"/>
      <c r="C181" s="10"/>
      <c r="D181" s="10"/>
      <c r="E181" s="9"/>
      <c r="F181" s="8"/>
      <c r="G181" s="7"/>
      <c r="H181" s="116"/>
    </row>
    <row r="182" spans="2:8" s="11" customFormat="1" x14ac:dyDescent="0.25">
      <c r="B182" s="9"/>
      <c r="C182" s="10"/>
      <c r="D182" s="10"/>
      <c r="E182" s="9"/>
      <c r="F182" s="8"/>
      <c r="G182" s="7"/>
      <c r="H182" s="116"/>
    </row>
    <row r="183" spans="2:8" s="11" customFormat="1" x14ac:dyDescent="0.25">
      <c r="B183" s="9"/>
      <c r="C183" s="10"/>
      <c r="D183" s="10"/>
      <c r="E183" s="9"/>
      <c r="F183" s="8"/>
      <c r="G183" s="7"/>
      <c r="H183" s="116"/>
    </row>
    <row r="184" spans="2:8" s="11" customFormat="1" x14ac:dyDescent="0.25">
      <c r="B184" s="9"/>
      <c r="C184" s="10"/>
      <c r="D184" s="10"/>
      <c r="E184" s="9"/>
      <c r="F184" s="8"/>
      <c r="G184" s="7"/>
      <c r="H184" s="116"/>
    </row>
    <row r="185" spans="2:8" s="11" customFormat="1" x14ac:dyDescent="0.25">
      <c r="B185" s="9"/>
      <c r="C185" s="10"/>
      <c r="D185" s="10"/>
      <c r="E185" s="9"/>
      <c r="F185" s="8"/>
      <c r="G185" s="7"/>
      <c r="H185" s="116"/>
    </row>
    <row r="186" spans="2:8" s="11" customFormat="1" x14ac:dyDescent="0.25">
      <c r="B186" s="9"/>
      <c r="C186" s="10"/>
      <c r="D186" s="10"/>
      <c r="E186" s="9"/>
      <c r="F186" s="8"/>
      <c r="G186" s="7"/>
      <c r="H186" s="116"/>
    </row>
    <row r="187" spans="2:8" s="11" customFormat="1" x14ac:dyDescent="0.25">
      <c r="B187" s="9"/>
      <c r="C187" s="10"/>
      <c r="D187" s="10"/>
      <c r="E187" s="9"/>
      <c r="F187" s="8"/>
      <c r="G187" s="7"/>
      <c r="H187" s="116"/>
    </row>
    <row r="188" spans="2:8" s="11" customFormat="1" x14ac:dyDescent="0.25">
      <c r="B188" s="9"/>
      <c r="C188" s="10"/>
      <c r="D188" s="10"/>
      <c r="E188" s="9"/>
      <c r="F188" s="8"/>
      <c r="G188" s="7"/>
      <c r="H188" s="116"/>
    </row>
    <row r="189" spans="2:8" s="11" customFormat="1" x14ac:dyDescent="0.25">
      <c r="B189" s="9"/>
      <c r="C189" s="10"/>
      <c r="D189" s="10"/>
      <c r="E189" s="9"/>
      <c r="F189" s="8"/>
      <c r="G189" s="7"/>
      <c r="H189" s="116"/>
    </row>
    <row r="190" spans="2:8" s="11" customFormat="1" x14ac:dyDescent="0.25">
      <c r="B190" s="9"/>
      <c r="C190" s="10"/>
      <c r="D190" s="10"/>
      <c r="E190" s="9"/>
      <c r="F190" s="8"/>
      <c r="G190" s="7"/>
      <c r="H190" s="116"/>
    </row>
    <row r="191" spans="2:8" s="11" customFormat="1" x14ac:dyDescent="0.25">
      <c r="B191" s="9"/>
      <c r="C191" s="10"/>
      <c r="D191" s="10"/>
      <c r="E191" s="9"/>
      <c r="F191" s="8"/>
      <c r="G191" s="7"/>
      <c r="H191" s="116"/>
    </row>
    <row r="192" spans="2:8" s="11" customFormat="1" x14ac:dyDescent="0.25">
      <c r="B192" s="9"/>
      <c r="C192" s="10"/>
      <c r="D192" s="10"/>
      <c r="E192" s="9"/>
      <c r="F192" s="8"/>
      <c r="G192" s="7"/>
      <c r="H192" s="116"/>
    </row>
    <row r="193" spans="2:8" s="11" customFormat="1" x14ac:dyDescent="0.25">
      <c r="B193" s="9"/>
      <c r="C193" s="10"/>
      <c r="D193" s="10"/>
      <c r="E193" s="9"/>
      <c r="F193" s="8"/>
      <c r="G193" s="7"/>
      <c r="H193" s="116"/>
    </row>
    <row r="194" spans="2:8" s="11" customFormat="1" x14ac:dyDescent="0.25">
      <c r="B194" s="9"/>
      <c r="C194" s="10"/>
      <c r="D194" s="10"/>
      <c r="E194" s="9"/>
      <c r="F194" s="8"/>
      <c r="G194" s="7"/>
      <c r="H194" s="116"/>
    </row>
    <row r="195" spans="2:8" s="11" customFormat="1" x14ac:dyDescent="0.25">
      <c r="B195" s="9"/>
      <c r="C195" s="10"/>
      <c r="D195" s="10"/>
      <c r="E195" s="9"/>
      <c r="F195" s="8"/>
      <c r="G195" s="7"/>
      <c r="H195" s="116"/>
    </row>
    <row r="196" spans="2:8" s="11" customFormat="1" x14ac:dyDescent="0.25">
      <c r="B196" s="9"/>
      <c r="C196" s="10"/>
      <c r="D196" s="10"/>
      <c r="E196" s="9"/>
      <c r="F196" s="8"/>
      <c r="G196" s="7"/>
      <c r="H196" s="116"/>
    </row>
    <row r="197" spans="2:8" s="11" customFormat="1" x14ac:dyDescent="0.25">
      <c r="B197" s="9"/>
      <c r="C197" s="10"/>
      <c r="D197" s="10"/>
      <c r="E197" s="9"/>
      <c r="F197" s="8"/>
      <c r="G197" s="7"/>
      <c r="H197" s="116"/>
    </row>
    <row r="198" spans="2:8" s="11" customFormat="1" x14ac:dyDescent="0.25">
      <c r="B198" s="9"/>
      <c r="C198" s="10"/>
      <c r="D198" s="10"/>
      <c r="E198" s="9"/>
      <c r="F198" s="8"/>
      <c r="G198" s="7"/>
      <c r="H198" s="116"/>
    </row>
    <row r="199" spans="2:8" s="11" customFormat="1" x14ac:dyDescent="0.25">
      <c r="B199" s="9"/>
      <c r="C199" s="10"/>
      <c r="D199" s="10"/>
      <c r="E199" s="9"/>
      <c r="F199" s="8"/>
      <c r="G199" s="7"/>
      <c r="H199" s="116"/>
    </row>
    <row r="200" spans="2:8" s="11" customFormat="1" x14ac:dyDescent="0.25">
      <c r="B200" s="9"/>
      <c r="C200" s="10"/>
      <c r="D200" s="10"/>
      <c r="E200" s="9"/>
      <c r="F200" s="8"/>
      <c r="G200" s="7"/>
      <c r="H200" s="116"/>
    </row>
    <row r="201" spans="2:8" s="11" customFormat="1" x14ac:dyDescent="0.25">
      <c r="B201" s="9"/>
      <c r="C201" s="10"/>
      <c r="D201" s="10"/>
      <c r="E201" s="9"/>
      <c r="F201" s="8"/>
      <c r="G201" s="7"/>
      <c r="H201" s="116"/>
    </row>
    <row r="202" spans="2:8" s="11" customFormat="1" x14ac:dyDescent="0.25">
      <c r="B202" s="9"/>
      <c r="C202" s="10"/>
      <c r="D202" s="10"/>
      <c r="E202" s="9"/>
      <c r="F202" s="8"/>
      <c r="G202" s="7"/>
      <c r="H202" s="116"/>
    </row>
    <row r="203" spans="2:8" s="11" customFormat="1" x14ac:dyDescent="0.25">
      <c r="B203" s="9"/>
      <c r="C203" s="10"/>
      <c r="D203" s="10"/>
      <c r="E203" s="9"/>
      <c r="F203" s="8"/>
      <c r="G203" s="7"/>
      <c r="H203" s="116"/>
    </row>
    <row r="204" spans="2:8" s="11" customFormat="1" x14ac:dyDescent="0.25">
      <c r="B204" s="9"/>
      <c r="C204" s="10"/>
      <c r="D204" s="10"/>
      <c r="E204" s="9"/>
      <c r="F204" s="8"/>
      <c r="G204" s="7"/>
      <c r="H204" s="116"/>
    </row>
    <row r="205" spans="2:8" s="11" customFormat="1" x14ac:dyDescent="0.25">
      <c r="B205" s="9"/>
      <c r="C205" s="10"/>
      <c r="D205" s="10"/>
      <c r="E205" s="9"/>
      <c r="F205" s="8"/>
      <c r="G205" s="7"/>
      <c r="H205" s="116"/>
    </row>
    <row r="206" spans="2:8" s="11" customFormat="1" x14ac:dyDescent="0.25">
      <c r="B206" s="9"/>
      <c r="C206" s="10"/>
      <c r="D206" s="10"/>
      <c r="E206" s="9"/>
      <c r="F206" s="8"/>
      <c r="G206" s="7"/>
      <c r="H206" s="116"/>
    </row>
    <row r="207" spans="2:8" s="11" customFormat="1" x14ac:dyDescent="0.25">
      <c r="B207" s="9"/>
      <c r="C207" s="10"/>
      <c r="D207" s="10"/>
      <c r="E207" s="9"/>
      <c r="F207" s="8"/>
      <c r="G207" s="7"/>
      <c r="H207" s="116"/>
    </row>
    <row r="208" spans="2:8" s="11" customFormat="1" x14ac:dyDescent="0.25">
      <c r="B208" s="9"/>
      <c r="C208" s="10"/>
      <c r="D208" s="10"/>
      <c r="E208" s="9"/>
      <c r="F208" s="8"/>
      <c r="G208" s="7"/>
      <c r="H208" s="116"/>
    </row>
    <row r="209" spans="2:8" s="11" customFormat="1" x14ac:dyDescent="0.25">
      <c r="B209" s="9"/>
      <c r="C209" s="10"/>
      <c r="D209" s="10"/>
      <c r="E209" s="9"/>
      <c r="F209" s="8"/>
      <c r="G209" s="7"/>
      <c r="H209" s="116"/>
    </row>
    <row r="210" spans="2:8" s="11" customFormat="1" x14ac:dyDescent="0.25">
      <c r="B210" s="9"/>
      <c r="C210" s="10"/>
      <c r="D210" s="10"/>
      <c r="E210" s="9"/>
      <c r="F210" s="8"/>
      <c r="G210" s="7"/>
      <c r="H210" s="116"/>
    </row>
    <row r="211" spans="2:8" s="11" customFormat="1" x14ac:dyDescent="0.25">
      <c r="B211" s="9"/>
      <c r="C211" s="10"/>
      <c r="D211" s="10"/>
      <c r="E211" s="9"/>
      <c r="F211" s="8"/>
      <c r="G211" s="7"/>
      <c r="H211" s="116"/>
    </row>
    <row r="212" spans="2:8" s="11" customFormat="1" x14ac:dyDescent="0.25">
      <c r="B212" s="9"/>
      <c r="C212" s="10"/>
      <c r="D212" s="10"/>
      <c r="E212" s="9"/>
      <c r="F212" s="8"/>
      <c r="G212" s="7"/>
      <c r="H212" s="116"/>
    </row>
    <row r="213" spans="2:8" s="11" customFormat="1" x14ac:dyDescent="0.25">
      <c r="B213" s="9"/>
      <c r="C213" s="10"/>
      <c r="D213" s="10"/>
      <c r="E213" s="9"/>
      <c r="F213" s="8"/>
      <c r="G213" s="7"/>
      <c r="H213" s="116"/>
    </row>
    <row r="214" spans="2:8" s="11" customFormat="1" x14ac:dyDescent="0.25">
      <c r="B214" s="9"/>
      <c r="C214" s="10"/>
      <c r="D214" s="10"/>
      <c r="E214" s="9"/>
      <c r="F214" s="8"/>
      <c r="G214" s="7"/>
      <c r="H214" s="116"/>
    </row>
    <row r="215" spans="2:8" s="11" customFormat="1" x14ac:dyDescent="0.25">
      <c r="B215" s="9"/>
      <c r="C215" s="10"/>
      <c r="D215" s="10"/>
      <c r="E215" s="9"/>
      <c r="F215" s="8"/>
      <c r="G215" s="7"/>
      <c r="H215" s="116"/>
    </row>
    <row r="216" spans="2:8" s="11" customFormat="1" x14ac:dyDescent="0.25">
      <c r="B216" s="9"/>
      <c r="C216" s="10"/>
      <c r="D216" s="10"/>
      <c r="E216" s="9"/>
      <c r="F216" s="8"/>
      <c r="G216" s="7"/>
      <c r="H216" s="116"/>
    </row>
    <row r="217" spans="2:8" s="11" customFormat="1" x14ac:dyDescent="0.25">
      <c r="B217" s="9"/>
      <c r="C217" s="10"/>
      <c r="D217" s="10"/>
      <c r="E217" s="9"/>
      <c r="F217" s="8"/>
      <c r="G217" s="7"/>
      <c r="H217" s="116"/>
    </row>
    <row r="218" spans="2:8" s="11" customFormat="1" x14ac:dyDescent="0.25">
      <c r="B218" s="9"/>
      <c r="C218" s="10"/>
      <c r="D218" s="10"/>
      <c r="E218" s="9"/>
      <c r="F218" s="8"/>
      <c r="G218" s="7"/>
      <c r="H218" s="116"/>
    </row>
    <row r="219" spans="2:8" s="11" customFormat="1" x14ac:dyDescent="0.25">
      <c r="B219" s="9"/>
      <c r="C219" s="10"/>
      <c r="D219" s="10"/>
      <c r="E219" s="9"/>
      <c r="F219" s="8"/>
      <c r="G219" s="7"/>
      <c r="H219" s="116"/>
    </row>
    <row r="220" spans="2:8" s="11" customFormat="1" x14ac:dyDescent="0.25">
      <c r="B220" s="9"/>
      <c r="C220" s="10"/>
      <c r="D220" s="10"/>
      <c r="E220" s="9"/>
      <c r="F220" s="8"/>
      <c r="G220" s="7"/>
      <c r="H220" s="116"/>
    </row>
    <row r="221" spans="2:8" s="11" customFormat="1" x14ac:dyDescent="0.25">
      <c r="B221" s="9"/>
      <c r="C221" s="10"/>
      <c r="D221" s="10"/>
      <c r="E221" s="9"/>
      <c r="F221" s="8"/>
      <c r="G221" s="7"/>
      <c r="H221" s="116"/>
    </row>
    <row r="222" spans="2:8" s="11" customFormat="1" x14ac:dyDescent="0.25">
      <c r="B222" s="9"/>
      <c r="C222" s="10"/>
      <c r="D222" s="10"/>
      <c r="E222" s="9"/>
      <c r="F222" s="8"/>
      <c r="G222" s="7"/>
      <c r="H222" s="116"/>
    </row>
    <row r="223" spans="2:8" s="11" customFormat="1" x14ac:dyDescent="0.25">
      <c r="B223" s="9"/>
      <c r="C223" s="10"/>
      <c r="D223" s="10"/>
      <c r="E223" s="9"/>
      <c r="F223" s="8"/>
      <c r="G223" s="7"/>
      <c r="H223" s="116"/>
    </row>
    <row r="224" spans="2:8" s="11" customFormat="1" x14ac:dyDescent="0.25">
      <c r="B224" s="9"/>
      <c r="C224" s="10"/>
      <c r="D224" s="10"/>
      <c r="E224" s="9"/>
      <c r="F224" s="8"/>
      <c r="G224" s="7"/>
      <c r="H224" s="116"/>
    </row>
    <row r="225" spans="2:8" s="11" customFormat="1" x14ac:dyDescent="0.25">
      <c r="B225" s="9"/>
      <c r="C225" s="10"/>
      <c r="D225" s="10"/>
      <c r="E225" s="9"/>
      <c r="F225" s="8"/>
      <c r="G225" s="7"/>
      <c r="H225" s="116"/>
    </row>
    <row r="226" spans="2:8" s="11" customFormat="1" x14ac:dyDescent="0.25">
      <c r="B226" s="9"/>
      <c r="C226" s="10"/>
      <c r="D226" s="10"/>
      <c r="E226" s="9"/>
      <c r="F226" s="8"/>
      <c r="G226" s="7"/>
      <c r="H226" s="116"/>
    </row>
    <row r="227" spans="2:8" s="11" customFormat="1" x14ac:dyDescent="0.25">
      <c r="B227" s="9"/>
      <c r="C227" s="10"/>
      <c r="D227" s="10"/>
      <c r="E227" s="9"/>
      <c r="F227" s="8"/>
      <c r="G227" s="7"/>
      <c r="H227" s="116"/>
    </row>
    <row r="228" spans="2:8" s="11" customFormat="1" x14ac:dyDescent="0.25">
      <c r="B228" s="9"/>
      <c r="C228" s="10"/>
      <c r="D228" s="10"/>
      <c r="E228" s="9"/>
      <c r="F228" s="8"/>
      <c r="G228" s="7"/>
      <c r="H228" s="116"/>
    </row>
    <row r="229" spans="2:8" s="11" customFormat="1" x14ac:dyDescent="0.25">
      <c r="B229" s="9"/>
      <c r="C229" s="10"/>
      <c r="D229" s="10"/>
      <c r="E229" s="9"/>
      <c r="F229" s="8"/>
      <c r="G229" s="7"/>
      <c r="H229" s="116"/>
    </row>
    <row r="230" spans="2:8" s="11" customFormat="1" x14ac:dyDescent="0.25">
      <c r="B230" s="9"/>
      <c r="C230" s="10"/>
      <c r="D230" s="10"/>
      <c r="E230" s="9"/>
      <c r="F230" s="8"/>
      <c r="G230" s="7"/>
      <c r="H230" s="116"/>
    </row>
    <row r="231" spans="2:8" s="11" customFormat="1" x14ac:dyDescent="0.25">
      <c r="B231" s="9"/>
      <c r="C231" s="10"/>
      <c r="D231" s="10"/>
      <c r="E231" s="9"/>
      <c r="F231" s="8"/>
      <c r="G231" s="7"/>
      <c r="H231" s="116"/>
    </row>
    <row r="232" spans="2:8" s="11" customFormat="1" x14ac:dyDescent="0.25">
      <c r="B232" s="9"/>
      <c r="C232" s="10"/>
      <c r="D232" s="10"/>
      <c r="E232" s="9"/>
      <c r="F232" s="8"/>
      <c r="G232" s="7"/>
      <c r="H232" s="116"/>
    </row>
    <row r="233" spans="2:8" s="11" customFormat="1" x14ac:dyDescent="0.25">
      <c r="B233" s="9"/>
      <c r="C233" s="10"/>
      <c r="D233" s="10"/>
      <c r="E233" s="9"/>
      <c r="F233" s="8"/>
      <c r="G233" s="7"/>
      <c r="H233" s="116"/>
    </row>
    <row r="234" spans="2:8" s="11" customFormat="1" x14ac:dyDescent="0.25">
      <c r="B234" s="9"/>
      <c r="C234" s="10"/>
      <c r="D234" s="10"/>
      <c r="E234" s="9"/>
      <c r="F234" s="8"/>
      <c r="G234" s="7"/>
      <c r="H234" s="116"/>
    </row>
    <row r="235" spans="2:8" s="11" customFormat="1" x14ac:dyDescent="0.25">
      <c r="B235" s="9"/>
      <c r="C235" s="10"/>
      <c r="D235" s="10"/>
      <c r="E235" s="9"/>
      <c r="F235" s="8"/>
      <c r="G235" s="7"/>
      <c r="H235" s="116"/>
    </row>
    <row r="236" spans="2:8" s="11" customFormat="1" x14ac:dyDescent="0.25">
      <c r="B236" s="9"/>
      <c r="C236" s="10"/>
      <c r="D236" s="10"/>
      <c r="E236" s="9"/>
      <c r="F236" s="8"/>
      <c r="G236" s="7"/>
      <c r="H236" s="116"/>
    </row>
    <row r="237" spans="2:8" s="11" customFormat="1" x14ac:dyDescent="0.25">
      <c r="B237" s="9"/>
      <c r="C237" s="10"/>
      <c r="D237" s="10"/>
      <c r="E237" s="9"/>
      <c r="F237" s="8"/>
      <c r="G237" s="7"/>
      <c r="H237" s="116"/>
    </row>
    <row r="238" spans="2:8" s="11" customFormat="1" x14ac:dyDescent="0.25">
      <c r="B238" s="9"/>
      <c r="C238" s="10"/>
      <c r="D238" s="10"/>
      <c r="E238" s="9"/>
      <c r="F238" s="8"/>
      <c r="G238" s="7"/>
      <c r="H238" s="116"/>
    </row>
    <row r="239" spans="2:8" s="11" customFormat="1" x14ac:dyDescent="0.25">
      <c r="B239" s="9"/>
      <c r="C239" s="10"/>
      <c r="D239" s="10"/>
      <c r="E239" s="9"/>
      <c r="F239" s="8"/>
      <c r="G239" s="7"/>
      <c r="H239" s="116"/>
    </row>
    <row r="240" spans="2:8" s="11" customFormat="1" x14ac:dyDescent="0.25">
      <c r="B240" s="9"/>
      <c r="C240" s="10"/>
      <c r="D240" s="10"/>
      <c r="E240" s="9"/>
      <c r="F240" s="8"/>
      <c r="G240" s="7"/>
      <c r="H240" s="116"/>
    </row>
    <row r="241" spans="2:8" s="11" customFormat="1" x14ac:dyDescent="0.25">
      <c r="B241" s="9"/>
      <c r="C241" s="10"/>
      <c r="D241" s="10"/>
      <c r="E241" s="9"/>
      <c r="F241" s="8"/>
      <c r="G241" s="7"/>
      <c r="H241" s="116"/>
    </row>
    <row r="242" spans="2:8" s="11" customFormat="1" x14ac:dyDescent="0.25">
      <c r="B242" s="9"/>
      <c r="C242" s="10"/>
      <c r="D242" s="10"/>
      <c r="E242" s="9"/>
      <c r="F242" s="8"/>
      <c r="G242" s="7"/>
      <c r="H242" s="116"/>
    </row>
    <row r="243" spans="2:8" s="11" customFormat="1" x14ac:dyDescent="0.25">
      <c r="B243" s="9"/>
      <c r="C243" s="10"/>
      <c r="D243" s="10"/>
      <c r="E243" s="9"/>
      <c r="F243" s="8"/>
      <c r="G243" s="7"/>
      <c r="H243" s="116"/>
    </row>
    <row r="244" spans="2:8" s="11" customFormat="1" x14ac:dyDescent="0.25">
      <c r="B244" s="9"/>
      <c r="C244" s="10"/>
      <c r="D244" s="10"/>
      <c r="E244" s="9"/>
      <c r="F244" s="8"/>
      <c r="G244" s="7"/>
      <c r="H244" s="116"/>
    </row>
    <row r="245" spans="2:8" s="11" customFormat="1" x14ac:dyDescent="0.25">
      <c r="B245" s="9"/>
      <c r="C245" s="10"/>
      <c r="D245" s="10"/>
      <c r="E245" s="9"/>
      <c r="F245" s="8"/>
      <c r="G245" s="7"/>
      <c r="H245" s="116"/>
    </row>
    <row r="246" spans="2:8" s="11" customFormat="1" x14ac:dyDescent="0.25">
      <c r="B246" s="9"/>
      <c r="C246" s="10"/>
      <c r="D246" s="10"/>
      <c r="E246" s="9"/>
      <c r="F246" s="8"/>
      <c r="G246" s="7"/>
      <c r="H246" s="116"/>
    </row>
    <row r="247" spans="2:8" s="11" customFormat="1" x14ac:dyDescent="0.25">
      <c r="B247" s="9"/>
      <c r="C247" s="10"/>
      <c r="D247" s="10"/>
      <c r="E247" s="9"/>
      <c r="F247" s="8"/>
      <c r="G247" s="7"/>
      <c r="H247" s="116"/>
    </row>
    <row r="248" spans="2:8" s="11" customFormat="1" x14ac:dyDescent="0.25">
      <c r="B248" s="9"/>
      <c r="C248" s="10"/>
      <c r="D248" s="10"/>
      <c r="E248" s="9"/>
      <c r="F248" s="8"/>
      <c r="G248" s="7"/>
      <c r="H248" s="116"/>
    </row>
    <row r="249" spans="2:8" s="11" customFormat="1" x14ac:dyDescent="0.25">
      <c r="B249" s="9"/>
      <c r="C249" s="10"/>
      <c r="D249" s="10"/>
      <c r="E249" s="9"/>
      <c r="F249" s="8"/>
      <c r="G249" s="7"/>
      <c r="H249" s="116"/>
    </row>
    <row r="250" spans="2:8" s="11" customFormat="1" x14ac:dyDescent="0.25">
      <c r="B250" s="9"/>
      <c r="C250" s="10"/>
      <c r="D250" s="10"/>
      <c r="E250" s="9"/>
      <c r="F250" s="8"/>
      <c r="G250" s="7"/>
      <c r="H250" s="116"/>
    </row>
    <row r="251" spans="2:8" s="11" customFormat="1" x14ac:dyDescent="0.25">
      <c r="B251" s="9"/>
      <c r="C251" s="10"/>
      <c r="D251" s="10"/>
      <c r="E251" s="9"/>
      <c r="F251" s="8"/>
      <c r="G251" s="7"/>
      <c r="H251" s="116"/>
    </row>
    <row r="252" spans="2:8" s="11" customFormat="1" x14ac:dyDescent="0.25">
      <c r="B252" s="9"/>
      <c r="C252" s="10"/>
      <c r="D252" s="10"/>
      <c r="E252" s="9"/>
      <c r="F252" s="8"/>
      <c r="G252" s="7"/>
      <c r="H252" s="116"/>
    </row>
    <row r="253" spans="2:8" s="11" customFormat="1" x14ac:dyDescent="0.25">
      <c r="B253" s="9"/>
      <c r="C253" s="10"/>
      <c r="D253" s="10"/>
      <c r="E253" s="9"/>
      <c r="F253" s="8"/>
      <c r="G253" s="7"/>
      <c r="H253" s="116"/>
    </row>
    <row r="254" spans="2:8" s="11" customFormat="1" x14ac:dyDescent="0.25">
      <c r="B254" s="9"/>
      <c r="C254" s="10"/>
      <c r="D254" s="10"/>
      <c r="E254" s="9"/>
      <c r="F254" s="8"/>
      <c r="G254" s="7"/>
      <c r="H254" s="116"/>
    </row>
    <row r="255" spans="2:8" s="11" customFormat="1" x14ac:dyDescent="0.25">
      <c r="B255" s="9"/>
      <c r="C255" s="10"/>
      <c r="D255" s="10"/>
      <c r="E255" s="9"/>
      <c r="F255" s="8"/>
      <c r="G255" s="7"/>
      <c r="H255" s="116"/>
    </row>
    <row r="256" spans="2:8" s="11" customFormat="1" x14ac:dyDescent="0.25">
      <c r="B256" s="9"/>
      <c r="C256" s="10"/>
      <c r="D256" s="10"/>
      <c r="E256" s="9"/>
      <c r="F256" s="8"/>
      <c r="G256" s="7"/>
      <c r="H256" s="116"/>
    </row>
    <row r="257" spans="2:8" s="11" customFormat="1" x14ac:dyDescent="0.25">
      <c r="B257" s="9"/>
      <c r="C257" s="10"/>
      <c r="D257" s="10"/>
      <c r="E257" s="9"/>
      <c r="F257" s="8"/>
      <c r="G257" s="7"/>
      <c r="H257" s="116"/>
    </row>
    <row r="258" spans="2:8" s="11" customFormat="1" x14ac:dyDescent="0.25">
      <c r="B258" s="9"/>
      <c r="C258" s="10"/>
      <c r="D258" s="10"/>
      <c r="E258" s="9"/>
      <c r="F258" s="8"/>
      <c r="G258" s="7"/>
      <c r="H258" s="116"/>
    </row>
    <row r="259" spans="2:8" s="11" customFormat="1" x14ac:dyDescent="0.25">
      <c r="B259" s="9"/>
      <c r="C259" s="10"/>
      <c r="D259" s="10"/>
      <c r="E259" s="9"/>
      <c r="F259" s="8"/>
      <c r="G259" s="7"/>
      <c r="H259" s="116"/>
    </row>
    <row r="260" spans="2:8" s="11" customFormat="1" x14ac:dyDescent="0.25">
      <c r="B260" s="9"/>
      <c r="C260" s="10"/>
      <c r="D260" s="10"/>
      <c r="E260" s="9"/>
      <c r="F260" s="8"/>
      <c r="G260" s="7"/>
      <c r="H260" s="116"/>
    </row>
    <row r="261" spans="2:8" s="11" customFormat="1" x14ac:dyDescent="0.25">
      <c r="B261" s="9"/>
      <c r="C261" s="10"/>
      <c r="D261" s="10"/>
      <c r="E261" s="9"/>
      <c r="F261" s="8"/>
      <c r="G261" s="7"/>
      <c r="H261" s="116"/>
    </row>
    <row r="262" spans="2:8" s="11" customFormat="1" x14ac:dyDescent="0.25">
      <c r="B262" s="9"/>
      <c r="C262" s="10"/>
      <c r="D262" s="10"/>
      <c r="E262" s="9"/>
      <c r="F262" s="8"/>
      <c r="G262" s="7"/>
      <c r="H262" s="116"/>
    </row>
    <row r="263" spans="2:8" s="11" customFormat="1" x14ac:dyDescent="0.25">
      <c r="B263" s="9"/>
      <c r="C263" s="10"/>
      <c r="D263" s="10"/>
      <c r="E263" s="9"/>
      <c r="F263" s="8"/>
      <c r="G263" s="7"/>
      <c r="H263" s="116"/>
    </row>
    <row r="264" spans="2:8" s="11" customFormat="1" x14ac:dyDescent="0.25">
      <c r="B264" s="9"/>
      <c r="C264" s="10"/>
      <c r="D264" s="10"/>
      <c r="E264" s="9"/>
      <c r="F264" s="8"/>
      <c r="G264" s="7"/>
      <c r="H264" s="116"/>
    </row>
    <row r="265" spans="2:8" s="11" customFormat="1" x14ac:dyDescent="0.25">
      <c r="B265" s="9"/>
      <c r="C265" s="10"/>
      <c r="D265" s="10"/>
      <c r="E265" s="9"/>
      <c r="F265" s="8"/>
      <c r="G265" s="7"/>
      <c r="H265" s="116"/>
    </row>
    <row r="266" spans="2:8" s="11" customFormat="1" x14ac:dyDescent="0.25">
      <c r="B266" s="9"/>
      <c r="C266" s="10"/>
      <c r="D266" s="10"/>
      <c r="E266" s="9"/>
      <c r="F266" s="8"/>
      <c r="G266" s="7"/>
      <c r="H266" s="116"/>
    </row>
    <row r="267" spans="2:8" s="11" customFormat="1" x14ac:dyDescent="0.25">
      <c r="B267" s="9"/>
      <c r="C267" s="10"/>
      <c r="D267" s="10"/>
      <c r="E267" s="9"/>
      <c r="F267" s="8"/>
      <c r="G267" s="7"/>
      <c r="H267" s="116"/>
    </row>
    <row r="268" spans="2:8" s="11" customFormat="1" x14ac:dyDescent="0.25">
      <c r="B268" s="9"/>
      <c r="C268" s="10"/>
      <c r="D268" s="10"/>
      <c r="E268" s="9"/>
      <c r="F268" s="8"/>
      <c r="G268" s="7"/>
      <c r="H268" s="116"/>
    </row>
    <row r="269" spans="2:8" s="11" customFormat="1" x14ac:dyDescent="0.25">
      <c r="B269" s="9"/>
      <c r="C269" s="10"/>
      <c r="D269" s="10"/>
      <c r="E269" s="9"/>
      <c r="F269" s="8"/>
      <c r="G269" s="7"/>
      <c r="H269" s="116"/>
    </row>
    <row r="270" spans="2:8" s="11" customFormat="1" x14ac:dyDescent="0.25">
      <c r="B270" s="9"/>
      <c r="C270" s="10"/>
      <c r="D270" s="10"/>
      <c r="E270" s="9"/>
      <c r="F270" s="8"/>
      <c r="G270" s="7"/>
      <c r="H270" s="116"/>
    </row>
    <row r="271" spans="2:8" s="11" customFormat="1" x14ac:dyDescent="0.25">
      <c r="B271" s="9"/>
      <c r="C271" s="10"/>
      <c r="D271" s="10"/>
      <c r="E271" s="9"/>
      <c r="F271" s="8"/>
      <c r="G271" s="7"/>
      <c r="H271" s="116"/>
    </row>
    <row r="272" spans="2:8" s="11" customFormat="1" x14ac:dyDescent="0.25">
      <c r="B272" s="9"/>
      <c r="C272" s="10"/>
      <c r="D272" s="10"/>
      <c r="E272" s="9"/>
      <c r="F272" s="8"/>
      <c r="G272" s="7"/>
      <c r="H272" s="116"/>
    </row>
    <row r="273" spans="2:8" s="11" customFormat="1" x14ac:dyDescent="0.25">
      <c r="B273" s="9"/>
      <c r="C273" s="10"/>
      <c r="D273" s="10"/>
      <c r="E273" s="9"/>
      <c r="F273" s="8"/>
      <c r="G273" s="7"/>
      <c r="H273" s="116"/>
    </row>
    <row r="274" spans="2:8" s="11" customFormat="1" x14ac:dyDescent="0.25">
      <c r="B274" s="9"/>
      <c r="C274" s="10"/>
      <c r="D274" s="10"/>
      <c r="E274" s="9"/>
      <c r="F274" s="8"/>
      <c r="G274" s="7"/>
      <c r="H274" s="116"/>
    </row>
    <row r="275" spans="2:8" s="11" customFormat="1" x14ac:dyDescent="0.25">
      <c r="B275" s="9"/>
      <c r="C275" s="10"/>
      <c r="D275" s="10"/>
      <c r="E275" s="9"/>
      <c r="F275" s="8"/>
      <c r="G275" s="7"/>
      <c r="H275" s="116"/>
    </row>
    <row r="276" spans="2:8" s="11" customFormat="1" x14ac:dyDescent="0.25">
      <c r="B276" s="9"/>
      <c r="C276" s="10"/>
      <c r="D276" s="10"/>
      <c r="E276" s="9"/>
      <c r="F276" s="8"/>
      <c r="G276" s="7"/>
      <c r="H276" s="116"/>
    </row>
    <row r="277" spans="2:8" s="11" customFormat="1" x14ac:dyDescent="0.25">
      <c r="B277" s="9"/>
      <c r="C277" s="10"/>
      <c r="D277" s="10"/>
      <c r="E277" s="9"/>
      <c r="F277" s="8"/>
      <c r="G277" s="7"/>
      <c r="H277" s="116"/>
    </row>
    <row r="278" spans="2:8" s="11" customFormat="1" x14ac:dyDescent="0.25">
      <c r="B278" s="9"/>
      <c r="C278" s="10"/>
      <c r="D278" s="10"/>
      <c r="E278" s="9"/>
      <c r="F278" s="8"/>
      <c r="G278" s="7"/>
      <c r="H278" s="116"/>
    </row>
    <row r="279" spans="2:8" s="11" customFormat="1" x14ac:dyDescent="0.25">
      <c r="B279" s="9"/>
      <c r="C279" s="10"/>
      <c r="D279" s="10"/>
      <c r="E279" s="9"/>
      <c r="F279" s="8"/>
      <c r="G279" s="7"/>
      <c r="H279" s="116"/>
    </row>
    <row r="280" spans="2:8" s="11" customFormat="1" x14ac:dyDescent="0.25">
      <c r="B280" s="9"/>
      <c r="C280" s="10"/>
      <c r="D280" s="10"/>
      <c r="E280" s="9"/>
      <c r="F280" s="8"/>
      <c r="G280" s="7"/>
      <c r="H280" s="116"/>
    </row>
    <row r="281" spans="2:8" s="11" customFormat="1" x14ac:dyDescent="0.25">
      <c r="B281" s="9"/>
      <c r="C281" s="10"/>
      <c r="D281" s="10"/>
      <c r="E281" s="9"/>
      <c r="F281" s="8"/>
      <c r="G281" s="7"/>
      <c r="H281" s="116"/>
    </row>
    <row r="282" spans="2:8" s="11" customFormat="1" x14ac:dyDescent="0.25">
      <c r="B282" s="9"/>
      <c r="C282" s="10"/>
      <c r="D282" s="10"/>
      <c r="E282" s="9"/>
      <c r="F282" s="8"/>
      <c r="G282" s="7"/>
      <c r="H282" s="116"/>
    </row>
    <row r="283" spans="2:8" s="11" customFormat="1" x14ac:dyDescent="0.25">
      <c r="B283" s="9"/>
      <c r="C283" s="10"/>
      <c r="D283" s="10"/>
      <c r="E283" s="9"/>
      <c r="F283" s="8"/>
      <c r="G283" s="7"/>
      <c r="H283" s="116"/>
    </row>
    <row r="284" spans="2:8" s="11" customFormat="1" x14ac:dyDescent="0.25">
      <c r="B284" s="9"/>
      <c r="C284" s="10"/>
      <c r="D284" s="10"/>
      <c r="E284" s="9"/>
      <c r="F284" s="8"/>
      <c r="G284" s="7"/>
      <c r="H284" s="116"/>
    </row>
    <row r="285" spans="2:8" s="11" customFormat="1" x14ac:dyDescent="0.25">
      <c r="B285" s="9"/>
      <c r="C285" s="10"/>
      <c r="D285" s="10"/>
      <c r="E285" s="9"/>
      <c r="F285" s="8"/>
      <c r="G285" s="7"/>
      <c r="H285" s="116"/>
    </row>
    <row r="286" spans="2:8" s="11" customFormat="1" x14ac:dyDescent="0.25">
      <c r="B286" s="9"/>
      <c r="C286" s="10"/>
      <c r="D286" s="10"/>
      <c r="E286" s="9"/>
      <c r="F286" s="8"/>
      <c r="G286" s="7"/>
      <c r="H286" s="116"/>
    </row>
    <row r="287" spans="2:8" s="11" customFormat="1" x14ac:dyDescent="0.25">
      <c r="B287" s="9"/>
      <c r="C287" s="10"/>
      <c r="D287" s="10"/>
      <c r="E287" s="9"/>
      <c r="F287" s="8"/>
      <c r="G287" s="7"/>
      <c r="H287" s="116"/>
    </row>
    <row r="288" spans="2:8" s="11" customFormat="1" x14ac:dyDescent="0.25">
      <c r="B288" s="9"/>
      <c r="C288" s="10"/>
      <c r="D288" s="10"/>
      <c r="E288" s="9"/>
      <c r="F288" s="8"/>
      <c r="G288" s="7"/>
      <c r="H288" s="116"/>
    </row>
    <row r="289" spans="2:8" s="11" customFormat="1" x14ac:dyDescent="0.25">
      <c r="B289" s="9"/>
      <c r="C289" s="10"/>
      <c r="D289" s="10"/>
      <c r="E289" s="9"/>
      <c r="F289" s="8"/>
      <c r="G289" s="7"/>
      <c r="H289" s="116"/>
    </row>
    <row r="290" spans="2:8" s="11" customFormat="1" x14ac:dyDescent="0.25">
      <c r="B290" s="9"/>
      <c r="C290" s="10"/>
      <c r="D290" s="10"/>
      <c r="E290" s="9"/>
      <c r="F290" s="8"/>
      <c r="G290" s="7"/>
      <c r="H290" s="116"/>
    </row>
    <row r="291" spans="2:8" s="11" customFormat="1" x14ac:dyDescent="0.25">
      <c r="B291" s="9"/>
      <c r="C291" s="10"/>
      <c r="D291" s="10"/>
      <c r="E291" s="9"/>
      <c r="F291" s="8"/>
      <c r="G291" s="7"/>
      <c r="H291" s="116"/>
    </row>
    <row r="292" spans="2:8" s="11" customFormat="1" x14ac:dyDescent="0.25">
      <c r="B292" s="9"/>
      <c r="C292" s="10"/>
      <c r="D292" s="10"/>
      <c r="E292" s="9"/>
      <c r="F292" s="8"/>
      <c r="G292" s="7"/>
      <c r="H292" s="116"/>
    </row>
    <row r="293" spans="2:8" s="11" customFormat="1" x14ac:dyDescent="0.25">
      <c r="B293" s="9"/>
      <c r="C293" s="10"/>
      <c r="D293" s="10"/>
      <c r="E293" s="9"/>
      <c r="F293" s="8"/>
      <c r="G293" s="7"/>
      <c r="H293" s="116"/>
    </row>
    <row r="294" spans="2:8" s="11" customFormat="1" x14ac:dyDescent="0.25">
      <c r="B294" s="9"/>
      <c r="C294" s="10"/>
      <c r="D294" s="10"/>
      <c r="E294" s="9"/>
      <c r="F294" s="8"/>
      <c r="G294" s="7"/>
      <c r="H294" s="116"/>
    </row>
    <row r="295" spans="2:8" s="11" customFormat="1" x14ac:dyDescent="0.25">
      <c r="B295" s="9"/>
      <c r="C295" s="10"/>
      <c r="D295" s="10"/>
      <c r="E295" s="9"/>
      <c r="F295" s="8"/>
      <c r="G295" s="7"/>
      <c r="H295" s="116"/>
    </row>
    <row r="296" spans="2:8" s="11" customFormat="1" x14ac:dyDescent="0.25">
      <c r="B296" s="9"/>
      <c r="C296" s="10"/>
      <c r="D296" s="10"/>
      <c r="E296" s="9"/>
      <c r="F296" s="8"/>
      <c r="G296" s="7"/>
      <c r="H296" s="116"/>
    </row>
    <row r="297" spans="2:8" s="11" customFormat="1" x14ac:dyDescent="0.25">
      <c r="B297" s="9"/>
      <c r="C297" s="10"/>
      <c r="D297" s="10"/>
      <c r="E297" s="9"/>
      <c r="F297" s="8"/>
      <c r="G297" s="7"/>
      <c r="H297" s="116"/>
    </row>
    <row r="298" spans="2:8" s="11" customFormat="1" x14ac:dyDescent="0.25">
      <c r="B298" s="9"/>
      <c r="C298" s="10"/>
      <c r="D298" s="10"/>
      <c r="E298" s="9"/>
      <c r="F298" s="8"/>
      <c r="G298" s="7"/>
      <c r="H298" s="116"/>
    </row>
    <row r="299" spans="2:8" s="11" customFormat="1" x14ac:dyDescent="0.25">
      <c r="B299" s="9"/>
      <c r="C299" s="10"/>
      <c r="D299" s="10"/>
      <c r="E299" s="9"/>
      <c r="F299" s="8"/>
      <c r="G299" s="7"/>
      <c r="H299" s="116"/>
    </row>
    <row r="300" spans="2:8" s="11" customFormat="1" x14ac:dyDescent="0.25">
      <c r="B300" s="9"/>
      <c r="C300" s="10"/>
      <c r="D300" s="10"/>
      <c r="E300" s="9"/>
      <c r="F300" s="8"/>
      <c r="G300" s="7"/>
      <c r="H300" s="116"/>
    </row>
    <row r="301" spans="2:8" s="11" customFormat="1" x14ac:dyDescent="0.25">
      <c r="B301" s="9"/>
      <c r="C301" s="10"/>
      <c r="D301" s="10"/>
      <c r="E301" s="9"/>
      <c r="F301" s="8"/>
      <c r="G301" s="7"/>
      <c r="H301" s="116"/>
    </row>
    <row r="302" spans="2:8" s="11" customFormat="1" x14ac:dyDescent="0.25">
      <c r="B302" s="9"/>
      <c r="C302" s="10"/>
      <c r="D302" s="10"/>
      <c r="E302" s="9"/>
      <c r="F302" s="8"/>
      <c r="G302" s="7"/>
      <c r="H302" s="116"/>
    </row>
    <row r="303" spans="2:8" s="11" customFormat="1" x14ac:dyDescent="0.25">
      <c r="B303" s="9"/>
      <c r="C303" s="10"/>
      <c r="D303" s="10"/>
      <c r="E303" s="9"/>
      <c r="F303" s="8"/>
      <c r="G303" s="7"/>
      <c r="H303" s="116"/>
    </row>
    <row r="304" spans="2:8" s="11" customFormat="1" x14ac:dyDescent="0.25">
      <c r="B304" s="9"/>
      <c r="C304" s="10"/>
      <c r="D304" s="10"/>
      <c r="E304" s="9"/>
      <c r="F304" s="8"/>
      <c r="G304" s="7"/>
      <c r="H304" s="116"/>
    </row>
    <row r="305" spans="2:8" s="11" customFormat="1" x14ac:dyDescent="0.25">
      <c r="B305" s="9"/>
      <c r="C305" s="10"/>
      <c r="D305" s="10"/>
      <c r="E305" s="9"/>
      <c r="F305" s="8"/>
      <c r="G305" s="7"/>
      <c r="H305" s="116"/>
    </row>
    <row r="306" spans="2:8" s="11" customFormat="1" x14ac:dyDescent="0.25">
      <c r="B306" s="9"/>
      <c r="C306" s="10"/>
      <c r="D306" s="10"/>
      <c r="E306" s="9"/>
      <c r="F306" s="8"/>
      <c r="G306" s="7"/>
      <c r="H306" s="116"/>
    </row>
    <row r="307" spans="2:8" s="11" customFormat="1" x14ac:dyDescent="0.25">
      <c r="B307" s="9"/>
      <c r="C307" s="10"/>
      <c r="D307" s="10"/>
      <c r="E307" s="9"/>
      <c r="F307" s="8"/>
      <c r="G307" s="7"/>
      <c r="H307" s="116"/>
    </row>
    <row r="308" spans="2:8" s="11" customFormat="1" x14ac:dyDescent="0.25">
      <c r="B308" s="9"/>
      <c r="C308" s="10"/>
      <c r="D308" s="10"/>
      <c r="E308" s="9"/>
      <c r="F308" s="8"/>
      <c r="G308" s="7"/>
      <c r="H308" s="116"/>
    </row>
    <row r="309" spans="2:8" s="11" customFormat="1" x14ac:dyDescent="0.25">
      <c r="B309" s="9"/>
      <c r="C309" s="10"/>
      <c r="D309" s="10"/>
      <c r="E309" s="9"/>
      <c r="F309" s="8"/>
      <c r="G309" s="7"/>
      <c r="H309" s="116"/>
    </row>
    <row r="310" spans="2:8" s="11" customFormat="1" x14ac:dyDescent="0.25">
      <c r="B310" s="9"/>
      <c r="C310" s="10"/>
      <c r="D310" s="10"/>
      <c r="E310" s="9"/>
      <c r="F310" s="8"/>
      <c r="G310" s="7"/>
      <c r="H310" s="116"/>
    </row>
    <row r="311" spans="2:8" s="11" customFormat="1" x14ac:dyDescent="0.25">
      <c r="B311" s="9"/>
      <c r="C311" s="10"/>
      <c r="D311" s="10"/>
      <c r="E311" s="9"/>
      <c r="F311" s="8"/>
      <c r="G311" s="7"/>
      <c r="H311" s="116"/>
    </row>
    <row r="312" spans="2:8" s="11" customFormat="1" x14ac:dyDescent="0.25">
      <c r="B312" s="9"/>
      <c r="C312" s="10"/>
      <c r="D312" s="10"/>
      <c r="E312" s="9"/>
      <c r="F312" s="8"/>
      <c r="G312" s="7"/>
      <c r="H312" s="116"/>
    </row>
    <row r="313" spans="2:8" s="11" customFormat="1" x14ac:dyDescent="0.25">
      <c r="B313" s="9"/>
      <c r="C313" s="10"/>
      <c r="D313" s="10"/>
      <c r="E313" s="9"/>
      <c r="F313" s="8"/>
      <c r="G313" s="7"/>
      <c r="H313" s="116"/>
    </row>
    <row r="314" spans="2:8" x14ac:dyDescent="0.25">
      <c r="B314" s="9"/>
      <c r="C314" s="10"/>
      <c r="D314" s="10"/>
      <c r="E314" s="9"/>
      <c r="F314" s="8"/>
      <c r="G314" s="7"/>
      <c r="H314" s="116"/>
    </row>
    <row r="315" spans="2:8" x14ac:dyDescent="0.25">
      <c r="B315" s="9"/>
      <c r="C315" s="10"/>
      <c r="D315" s="10"/>
      <c r="E315" s="9"/>
      <c r="F315" s="8"/>
      <c r="G315" s="7"/>
      <c r="H315" s="116"/>
    </row>
    <row r="316" spans="2:8" x14ac:dyDescent="0.25">
      <c r="B316" s="9"/>
      <c r="C316" s="10"/>
      <c r="D316" s="10"/>
      <c r="E316" s="9"/>
      <c r="F316" s="8"/>
      <c r="G316" s="7"/>
      <c r="H316" s="116"/>
    </row>
    <row r="317" spans="2:8" x14ac:dyDescent="0.25">
      <c r="B317" s="9"/>
      <c r="C317" s="10"/>
      <c r="D317" s="10"/>
      <c r="E317" s="9"/>
      <c r="F317" s="8"/>
      <c r="G317" s="7"/>
      <c r="H317" s="116"/>
    </row>
    <row r="318" spans="2:8" x14ac:dyDescent="0.25">
      <c r="B318" s="9"/>
      <c r="C318" s="10"/>
      <c r="D318" s="10"/>
      <c r="E318" s="9"/>
      <c r="F318" s="8"/>
      <c r="G318" s="7"/>
      <c r="H318" s="116"/>
    </row>
    <row r="319" spans="2:8" x14ac:dyDescent="0.25">
      <c r="B319" s="9"/>
      <c r="C319" s="10"/>
      <c r="D319" s="10"/>
      <c r="E319" s="9"/>
      <c r="F319" s="8"/>
      <c r="G319" s="7"/>
      <c r="H319" s="116"/>
    </row>
    <row r="320" spans="2:8" x14ac:dyDescent="0.25">
      <c r="B320" s="9"/>
      <c r="C320" s="10"/>
      <c r="D320" s="10"/>
      <c r="E320" s="9"/>
      <c r="F320" s="8"/>
      <c r="G320" s="7"/>
      <c r="H320" s="116"/>
    </row>
    <row r="321" spans="2:8" x14ac:dyDescent="0.25">
      <c r="B321" s="9"/>
      <c r="C321" s="10"/>
      <c r="D321" s="10"/>
      <c r="E321" s="9"/>
      <c r="F321" s="8"/>
      <c r="G321" s="7"/>
      <c r="H321" s="116"/>
    </row>
    <row r="322" spans="2:8" x14ac:dyDescent="0.25">
      <c r="B322" s="9"/>
      <c r="C322" s="10"/>
      <c r="D322" s="10"/>
      <c r="E322" s="9"/>
      <c r="F322" s="8"/>
      <c r="G322" s="7"/>
      <c r="H322" s="116"/>
    </row>
    <row r="323" spans="2:8" x14ac:dyDescent="0.25">
      <c r="B323" s="9"/>
      <c r="C323" s="10"/>
      <c r="D323" s="10"/>
      <c r="E323" s="9"/>
      <c r="F323" s="8"/>
      <c r="G323" s="7"/>
      <c r="H323" s="116"/>
    </row>
    <row r="324" spans="2:8" x14ac:dyDescent="0.25">
      <c r="B324" s="9"/>
      <c r="C324" s="10"/>
      <c r="D324" s="10"/>
      <c r="E324" s="9"/>
      <c r="F324" s="8"/>
      <c r="G324" s="7"/>
      <c r="H324" s="116"/>
    </row>
    <row r="325" spans="2:8" x14ac:dyDescent="0.25">
      <c r="B325" s="9"/>
      <c r="C325" s="10"/>
      <c r="D325" s="10"/>
      <c r="E325" s="9"/>
      <c r="F325" s="8"/>
      <c r="G325" s="7"/>
      <c r="H325" s="116"/>
    </row>
    <row r="326" spans="2:8" x14ac:dyDescent="0.25">
      <c r="B326" s="9"/>
      <c r="C326" s="10"/>
      <c r="D326" s="10"/>
      <c r="E326" s="9"/>
      <c r="F326" s="8"/>
      <c r="G326" s="7"/>
      <c r="H326" s="116"/>
    </row>
    <row r="327" spans="2:8" x14ac:dyDescent="0.25">
      <c r="B327" s="9"/>
      <c r="C327" s="10"/>
      <c r="D327" s="10"/>
      <c r="E327" s="9"/>
      <c r="F327" s="8"/>
      <c r="G327" s="7"/>
      <c r="H327" s="116"/>
    </row>
    <row r="328" spans="2:8" x14ac:dyDescent="0.25">
      <c r="B328" s="9"/>
      <c r="C328" s="10"/>
      <c r="D328" s="10"/>
      <c r="E328" s="9"/>
      <c r="F328" s="8"/>
      <c r="G328" s="7"/>
      <c r="H328" s="116"/>
    </row>
    <row r="329" spans="2:8" x14ac:dyDescent="0.25">
      <c r="B329" s="9"/>
      <c r="C329" s="10"/>
      <c r="D329" s="10"/>
      <c r="E329" s="9"/>
      <c r="F329" s="8"/>
      <c r="G329" s="7"/>
      <c r="H329" s="116"/>
    </row>
    <row r="330" spans="2:8" x14ac:dyDescent="0.25">
      <c r="B330" s="9"/>
      <c r="C330" s="10"/>
      <c r="D330" s="10"/>
      <c r="E330" s="9"/>
      <c r="F330" s="8"/>
      <c r="G330" s="7"/>
      <c r="H330" s="116"/>
    </row>
    <row r="331" spans="2:8" x14ac:dyDescent="0.25">
      <c r="B331" s="9"/>
      <c r="C331" s="10"/>
      <c r="D331" s="10"/>
      <c r="E331" s="9"/>
      <c r="F331" s="8"/>
      <c r="G331" s="7"/>
      <c r="H331" s="116"/>
    </row>
    <row r="332" spans="2:8" x14ac:dyDescent="0.25">
      <c r="B332" s="9"/>
      <c r="C332" s="10"/>
      <c r="D332" s="10"/>
      <c r="E332" s="9"/>
      <c r="F332" s="8"/>
      <c r="G332" s="7"/>
      <c r="H332" s="116"/>
    </row>
    <row r="333" spans="2:8" x14ac:dyDescent="0.25">
      <c r="B333" s="9"/>
      <c r="C333" s="10"/>
      <c r="D333" s="10"/>
      <c r="E333" s="9"/>
      <c r="F333" s="8"/>
      <c r="G333" s="7"/>
      <c r="H333" s="116"/>
    </row>
    <row r="334" spans="2:8" x14ac:dyDescent="0.25">
      <c r="B334" s="9"/>
      <c r="C334" s="10"/>
      <c r="D334" s="10"/>
      <c r="E334" s="9"/>
      <c r="F334" s="8"/>
      <c r="G334" s="7"/>
      <c r="H334" s="116"/>
    </row>
    <row r="335" spans="2:8" x14ac:dyDescent="0.25">
      <c r="B335" s="9"/>
      <c r="C335" s="10"/>
      <c r="D335" s="10"/>
      <c r="E335" s="9"/>
      <c r="F335" s="8"/>
      <c r="G335" s="7"/>
      <c r="H335" s="116"/>
    </row>
    <row r="336" spans="2:8" x14ac:dyDescent="0.25">
      <c r="B336" s="9"/>
      <c r="C336" s="10"/>
      <c r="D336" s="10"/>
      <c r="E336" s="9"/>
      <c r="F336" s="8"/>
      <c r="G336" s="7"/>
      <c r="H336" s="116"/>
    </row>
    <row r="337" spans="2:8" x14ac:dyDescent="0.25">
      <c r="B337" s="9"/>
      <c r="C337" s="10"/>
      <c r="D337" s="10"/>
      <c r="E337" s="9"/>
      <c r="F337" s="8"/>
      <c r="G337" s="7"/>
      <c r="H337" s="116"/>
    </row>
    <row r="338" spans="2:8" x14ac:dyDescent="0.25">
      <c r="B338" s="9"/>
      <c r="C338" s="10"/>
      <c r="D338" s="10"/>
      <c r="E338" s="9"/>
      <c r="F338" s="8"/>
      <c r="G338" s="7"/>
      <c r="H338" s="116"/>
    </row>
    <row r="339" spans="2:8" x14ac:dyDescent="0.25">
      <c r="B339" s="9"/>
      <c r="C339" s="10"/>
      <c r="D339" s="10"/>
      <c r="E339" s="9"/>
      <c r="F339" s="8"/>
      <c r="G339" s="7"/>
      <c r="H339" s="116"/>
    </row>
    <row r="340" spans="2:8" x14ac:dyDescent="0.25">
      <c r="B340" s="9"/>
      <c r="C340" s="10"/>
      <c r="D340" s="10"/>
      <c r="E340" s="9"/>
      <c r="F340" s="8"/>
      <c r="G340" s="7"/>
      <c r="H340" s="116"/>
    </row>
    <row r="341" spans="2:8" x14ac:dyDescent="0.25">
      <c r="B341" s="9"/>
      <c r="C341" s="10"/>
      <c r="D341" s="10"/>
      <c r="E341" s="9"/>
      <c r="F341" s="8"/>
      <c r="G341" s="7"/>
      <c r="H341" s="116"/>
    </row>
    <row r="342" spans="2:8" x14ac:dyDescent="0.25">
      <c r="B342" s="9"/>
      <c r="C342" s="10"/>
      <c r="D342" s="10"/>
      <c r="E342" s="9"/>
      <c r="F342" s="8"/>
      <c r="G342" s="7"/>
      <c r="H342" s="116"/>
    </row>
    <row r="343" spans="2:8" x14ac:dyDescent="0.25">
      <c r="B343" s="9"/>
      <c r="C343" s="10"/>
      <c r="D343" s="10"/>
      <c r="E343" s="9"/>
      <c r="F343" s="8"/>
      <c r="G343" s="7"/>
      <c r="H343" s="116"/>
    </row>
    <row r="344" spans="2:8" x14ac:dyDescent="0.25">
      <c r="B344" s="9"/>
      <c r="C344" s="10"/>
      <c r="D344" s="10"/>
      <c r="E344" s="9"/>
      <c r="F344" s="8"/>
      <c r="G344" s="7"/>
      <c r="H344" s="116"/>
    </row>
    <row r="345" spans="2:8" x14ac:dyDescent="0.25">
      <c r="B345" s="9"/>
      <c r="C345" s="10"/>
      <c r="D345" s="10"/>
      <c r="E345" s="9"/>
      <c r="F345" s="8"/>
      <c r="G345" s="7"/>
      <c r="H345" s="116"/>
    </row>
    <row r="346" spans="2:8" x14ac:dyDescent="0.25">
      <c r="B346" s="9"/>
      <c r="C346" s="10"/>
      <c r="D346" s="10"/>
      <c r="E346" s="9"/>
      <c r="F346" s="8"/>
      <c r="G346" s="7"/>
      <c r="H346" s="116"/>
    </row>
    <row r="347" spans="2:8" x14ac:dyDescent="0.25">
      <c r="B347" s="9"/>
      <c r="C347" s="10"/>
      <c r="D347" s="10"/>
      <c r="E347" s="9"/>
      <c r="F347" s="8"/>
      <c r="G347" s="7"/>
      <c r="H347" s="116"/>
    </row>
  </sheetData>
  <mergeCells count="1">
    <mergeCell ref="D118:G118"/>
  </mergeCells>
  <printOptions horizontalCentered="1"/>
  <pageMargins left="0.98425196850393704" right="0.19685039370078741" top="0.39370078740157483" bottom="0.39370078740157483" header="0" footer="0"/>
  <pageSetup paperSize="9" scale="60" orientation="portrait" horizontalDpi="4294953554" verticalDpi="18" r:id="rId1"/>
  <headerFooter alignWithMargins="0"/>
  <rowBreaks count="1" manualBreakCount="1">
    <brk id="5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0"/>
  <sheetViews>
    <sheetView view="pageBreakPreview" topLeftCell="A22" zoomScaleNormal="100" workbookViewId="0">
      <selection activeCell="D7" sqref="D7"/>
    </sheetView>
  </sheetViews>
  <sheetFormatPr defaultRowHeight="12.75" x14ac:dyDescent="0.25"/>
  <cols>
    <col min="1" max="1" width="4.28515625" style="190" customWidth="1"/>
    <col min="2" max="2" width="12.85546875" style="190" customWidth="1"/>
    <col min="3" max="3" width="14.7109375" style="190" customWidth="1"/>
    <col min="4" max="4" width="57" style="190" customWidth="1"/>
    <col min="5" max="5" width="19.85546875" style="190" customWidth="1"/>
    <col min="6" max="6" width="6.85546875" style="190" customWidth="1"/>
    <col min="7" max="7" width="7.28515625" style="190" customWidth="1"/>
    <col min="8" max="8" width="9.5703125" style="190" bestFit="1" customWidth="1"/>
    <col min="9" max="9" width="12.28515625" style="256" bestFit="1" customWidth="1"/>
    <col min="10" max="16384" width="9.140625" style="190"/>
  </cols>
  <sheetData>
    <row r="1" spans="1:9" ht="13.5" thickBot="1" x14ac:dyDescent="0.3">
      <c r="A1" s="143"/>
      <c r="B1" s="143"/>
      <c r="C1" s="143"/>
      <c r="D1" s="143" t="s">
        <v>127</v>
      </c>
      <c r="E1" s="143"/>
      <c r="F1" s="143"/>
      <c r="G1" s="143"/>
      <c r="H1" s="143"/>
      <c r="I1" s="248"/>
    </row>
    <row r="2" spans="1:9" ht="27" thickTop="1" thickBot="1" x14ac:dyDescent="0.3">
      <c r="A2" s="145" t="s">
        <v>126</v>
      </c>
      <c r="B2" s="146" t="s">
        <v>125</v>
      </c>
      <c r="C2" s="146" t="s">
        <v>124</v>
      </c>
      <c r="D2" s="146"/>
      <c r="E2" s="146"/>
      <c r="F2" s="146" t="s">
        <v>123</v>
      </c>
      <c r="G2" s="146" t="s">
        <v>122</v>
      </c>
      <c r="H2" s="146" t="s">
        <v>121</v>
      </c>
      <c r="I2" s="219" t="s">
        <v>120</v>
      </c>
    </row>
    <row r="3" spans="1:9" s="249" customFormat="1" ht="27" thickTop="1" thickBot="1" x14ac:dyDescent="0.3">
      <c r="A3" s="149" t="s">
        <v>19</v>
      </c>
      <c r="B3" s="150" t="s">
        <v>19</v>
      </c>
      <c r="C3" s="150" t="s">
        <v>119</v>
      </c>
      <c r="D3" s="150" t="s">
        <v>118</v>
      </c>
      <c r="E3" s="151" t="s">
        <v>19</v>
      </c>
      <c r="F3" s="151" t="s">
        <v>19</v>
      </c>
      <c r="G3" s="151" t="s">
        <v>19</v>
      </c>
      <c r="H3" s="151" t="s">
        <v>19</v>
      </c>
      <c r="I3" s="176" t="s">
        <v>19</v>
      </c>
    </row>
    <row r="4" spans="1:9" ht="14.25" thickTop="1" thickBot="1" x14ac:dyDescent="0.3">
      <c r="A4" s="149" t="s">
        <v>117</v>
      </c>
      <c r="B4" s="150" t="s">
        <v>73</v>
      </c>
      <c r="C4" s="150" t="s">
        <v>72</v>
      </c>
      <c r="D4" s="369" t="s">
        <v>116</v>
      </c>
      <c r="E4" s="370"/>
      <c r="F4" s="370"/>
      <c r="G4" s="370"/>
      <c r="H4" s="370"/>
      <c r="I4" s="371"/>
    </row>
    <row r="5" spans="1:9" ht="23.25" thickTop="1" x14ac:dyDescent="0.25">
      <c r="A5" s="155" t="s">
        <v>115</v>
      </c>
      <c r="B5" s="156"/>
      <c r="C5" s="250" t="s">
        <v>56</v>
      </c>
      <c r="D5" s="250" t="s">
        <v>114</v>
      </c>
      <c r="E5" s="250" t="s">
        <v>37</v>
      </c>
      <c r="F5" s="251" t="s">
        <v>11</v>
      </c>
      <c r="G5" s="251">
        <v>3</v>
      </c>
      <c r="H5" s="252"/>
      <c r="I5" s="253">
        <f>ROUND(H5*G5,2)</f>
        <v>0</v>
      </c>
    </row>
    <row r="6" spans="1:9" ht="21" x14ac:dyDescent="0.25">
      <c r="A6" s="167" t="s">
        <v>113</v>
      </c>
      <c r="B6" s="163" t="s">
        <v>19</v>
      </c>
      <c r="C6" s="163" t="s">
        <v>69</v>
      </c>
      <c r="D6" s="163" t="s">
        <v>68</v>
      </c>
      <c r="E6" s="163" t="s">
        <v>37</v>
      </c>
      <c r="F6" s="163" t="s">
        <v>33</v>
      </c>
      <c r="G6" s="164">
        <v>150</v>
      </c>
      <c r="H6" s="165"/>
      <c r="I6" s="166">
        <f t="shared" ref="I6:I16" si="0">ROUND(H6*G6,2)</f>
        <v>0</v>
      </c>
    </row>
    <row r="7" spans="1:9" ht="21" x14ac:dyDescent="0.25">
      <c r="A7" s="167" t="s">
        <v>112</v>
      </c>
      <c r="B7" s="163" t="s">
        <v>19</v>
      </c>
      <c r="C7" s="163" t="s">
        <v>66</v>
      </c>
      <c r="D7" s="163" t="s">
        <v>65</v>
      </c>
      <c r="E7" s="163" t="s">
        <v>37</v>
      </c>
      <c r="F7" s="163" t="s">
        <v>33</v>
      </c>
      <c r="G7" s="164">
        <v>150</v>
      </c>
      <c r="H7" s="165"/>
      <c r="I7" s="166">
        <f t="shared" si="0"/>
        <v>0</v>
      </c>
    </row>
    <row r="8" spans="1:9" x14ac:dyDescent="0.25">
      <c r="A8" s="167" t="s">
        <v>111</v>
      </c>
      <c r="B8" s="163" t="s">
        <v>19</v>
      </c>
      <c r="C8" s="163" t="s">
        <v>63</v>
      </c>
      <c r="D8" s="163" t="s">
        <v>62</v>
      </c>
      <c r="E8" s="163" t="s">
        <v>37</v>
      </c>
      <c r="F8" s="163" t="s">
        <v>33</v>
      </c>
      <c r="G8" s="164">
        <v>150</v>
      </c>
      <c r="H8" s="165"/>
      <c r="I8" s="166">
        <f t="shared" si="0"/>
        <v>0</v>
      </c>
    </row>
    <row r="9" spans="1:9" ht="21" x14ac:dyDescent="0.25">
      <c r="A9" s="167" t="s">
        <v>110</v>
      </c>
      <c r="B9" s="163" t="s">
        <v>19</v>
      </c>
      <c r="C9" s="163" t="s">
        <v>39</v>
      </c>
      <c r="D9" s="163" t="s">
        <v>109</v>
      </c>
      <c r="E9" s="163" t="s">
        <v>37</v>
      </c>
      <c r="F9" s="163" t="s">
        <v>33</v>
      </c>
      <c r="G9" s="164">
        <v>450</v>
      </c>
      <c r="H9" s="165"/>
      <c r="I9" s="166">
        <f t="shared" si="0"/>
        <v>0</v>
      </c>
    </row>
    <row r="10" spans="1:9" ht="31.5" x14ac:dyDescent="0.25">
      <c r="A10" s="167" t="s">
        <v>108</v>
      </c>
      <c r="B10" s="163" t="s">
        <v>19</v>
      </c>
      <c r="C10" s="163" t="s">
        <v>56</v>
      </c>
      <c r="D10" s="163" t="s">
        <v>107</v>
      </c>
      <c r="E10" s="163" t="s">
        <v>29</v>
      </c>
      <c r="F10" s="163" t="s">
        <v>11</v>
      </c>
      <c r="G10" s="164">
        <v>3</v>
      </c>
      <c r="H10" s="165"/>
      <c r="I10" s="166">
        <f t="shared" si="0"/>
        <v>0</v>
      </c>
    </row>
    <row r="11" spans="1:9" ht="21" x14ac:dyDescent="0.25">
      <c r="A11" s="167" t="s">
        <v>106</v>
      </c>
      <c r="B11" s="163" t="s">
        <v>19</v>
      </c>
      <c r="C11" s="163" t="s">
        <v>105</v>
      </c>
      <c r="D11" s="163" t="s">
        <v>104</v>
      </c>
      <c r="E11" s="163" t="s">
        <v>29</v>
      </c>
      <c r="F11" s="163" t="s">
        <v>45</v>
      </c>
      <c r="G11" s="164">
        <v>3</v>
      </c>
      <c r="H11" s="165"/>
      <c r="I11" s="166">
        <f t="shared" si="0"/>
        <v>0</v>
      </c>
    </row>
    <row r="12" spans="1:9" ht="31.5" x14ac:dyDescent="0.25">
      <c r="A12" s="167" t="s">
        <v>103</v>
      </c>
      <c r="B12" s="163" t="s">
        <v>19</v>
      </c>
      <c r="C12" s="163" t="s">
        <v>102</v>
      </c>
      <c r="D12" s="163" t="s">
        <v>101</v>
      </c>
      <c r="E12" s="163" t="s">
        <v>37</v>
      </c>
      <c r="F12" s="163" t="s">
        <v>33</v>
      </c>
      <c r="G12" s="164">
        <v>21</v>
      </c>
      <c r="H12" s="165"/>
      <c r="I12" s="166">
        <f t="shared" si="0"/>
        <v>0</v>
      </c>
    </row>
    <row r="13" spans="1:9" x14ac:dyDescent="0.25">
      <c r="A13" s="167" t="s">
        <v>100</v>
      </c>
      <c r="B13" s="163" t="s">
        <v>19</v>
      </c>
      <c r="C13" s="163" t="s">
        <v>99</v>
      </c>
      <c r="D13" s="163" t="s">
        <v>98</v>
      </c>
      <c r="E13" s="163" t="s">
        <v>37</v>
      </c>
      <c r="F13" s="163" t="s">
        <v>16</v>
      </c>
      <c r="G13" s="164">
        <v>0.45</v>
      </c>
      <c r="H13" s="165"/>
      <c r="I13" s="166">
        <f t="shared" si="0"/>
        <v>0</v>
      </c>
    </row>
    <row r="14" spans="1:9" ht="21" x14ac:dyDescent="0.25">
      <c r="A14" s="167" t="s">
        <v>97</v>
      </c>
      <c r="B14" s="163" t="s">
        <v>19</v>
      </c>
      <c r="C14" s="163" t="s">
        <v>24</v>
      </c>
      <c r="D14" s="163" t="s">
        <v>27</v>
      </c>
      <c r="E14" s="163" t="s">
        <v>37</v>
      </c>
      <c r="F14" s="163" t="s">
        <v>21</v>
      </c>
      <c r="G14" s="164">
        <v>12</v>
      </c>
      <c r="H14" s="165"/>
      <c r="I14" s="166">
        <f t="shared" si="0"/>
        <v>0</v>
      </c>
    </row>
    <row r="15" spans="1:9" ht="21" x14ac:dyDescent="0.25">
      <c r="A15" s="167" t="s">
        <v>96</v>
      </c>
      <c r="B15" s="163" t="s">
        <v>19</v>
      </c>
      <c r="C15" s="163" t="s">
        <v>24</v>
      </c>
      <c r="D15" s="163" t="s">
        <v>23</v>
      </c>
      <c r="E15" s="163" t="s">
        <v>37</v>
      </c>
      <c r="F15" s="163" t="s">
        <v>21</v>
      </c>
      <c r="G15" s="164">
        <v>12</v>
      </c>
      <c r="H15" s="165"/>
      <c r="I15" s="166">
        <f t="shared" si="0"/>
        <v>0</v>
      </c>
    </row>
    <row r="16" spans="1:9" ht="21.75" thickBot="1" x14ac:dyDescent="0.3">
      <c r="A16" s="170" t="s">
        <v>95</v>
      </c>
      <c r="B16" s="171"/>
      <c r="C16" s="171" t="s">
        <v>14</v>
      </c>
      <c r="D16" s="171" t="s">
        <v>13</v>
      </c>
      <c r="E16" s="171" t="s">
        <v>12</v>
      </c>
      <c r="F16" s="171" t="s">
        <v>11</v>
      </c>
      <c r="G16" s="172">
        <v>1</v>
      </c>
      <c r="H16" s="173"/>
      <c r="I16" s="174">
        <f t="shared" si="0"/>
        <v>0</v>
      </c>
    </row>
    <row r="17" spans="1:9" ht="14.25" thickTop="1" thickBot="1" x14ac:dyDescent="0.3">
      <c r="A17" s="229"/>
      <c r="B17" s="230"/>
      <c r="C17" s="230"/>
      <c r="D17" s="230"/>
      <c r="E17" s="143"/>
      <c r="F17" s="374" t="s">
        <v>10</v>
      </c>
      <c r="G17" s="373"/>
      <c r="H17" s="373"/>
      <c r="I17" s="176">
        <f>SUM(I5:I16)</f>
        <v>0</v>
      </c>
    </row>
    <row r="18" spans="1:9" ht="14.25" thickTop="1" thickBot="1" x14ac:dyDescent="0.3">
      <c r="A18" s="149" t="s">
        <v>94</v>
      </c>
      <c r="B18" s="150" t="s">
        <v>93</v>
      </c>
      <c r="C18" s="150" t="s">
        <v>72</v>
      </c>
      <c r="D18" s="369" t="s">
        <v>92</v>
      </c>
      <c r="E18" s="370"/>
      <c r="F18" s="370"/>
      <c r="G18" s="370"/>
      <c r="H18" s="370"/>
      <c r="I18" s="371"/>
    </row>
    <row r="19" spans="1:9" ht="13.5" thickTop="1" x14ac:dyDescent="0.25">
      <c r="A19" s="222" t="s">
        <v>91</v>
      </c>
      <c r="B19" s="157" t="s">
        <v>19</v>
      </c>
      <c r="C19" s="157" t="s">
        <v>90</v>
      </c>
      <c r="D19" s="157" t="s">
        <v>89</v>
      </c>
      <c r="E19" s="157" t="s">
        <v>37</v>
      </c>
      <c r="F19" s="157" t="s">
        <v>11</v>
      </c>
      <c r="G19" s="158">
        <v>9</v>
      </c>
      <c r="H19" s="159"/>
      <c r="I19" s="160">
        <f t="shared" ref="I19:I25" si="1">ROUND(H19*G19,2)</f>
        <v>0</v>
      </c>
    </row>
    <row r="20" spans="1:9" ht="21" x14ac:dyDescent="0.25">
      <c r="A20" s="167" t="s">
        <v>88</v>
      </c>
      <c r="B20" s="163" t="s">
        <v>19</v>
      </c>
      <c r="C20" s="163" t="s">
        <v>87</v>
      </c>
      <c r="D20" s="163" t="s">
        <v>86</v>
      </c>
      <c r="E20" s="163" t="s">
        <v>37</v>
      </c>
      <c r="F20" s="163" t="s">
        <v>16</v>
      </c>
      <c r="G20" s="164">
        <v>0.36</v>
      </c>
      <c r="H20" s="165"/>
      <c r="I20" s="166">
        <f t="shared" si="1"/>
        <v>0</v>
      </c>
    </row>
    <row r="21" spans="1:9" ht="21" x14ac:dyDescent="0.25">
      <c r="A21" s="167" t="s">
        <v>85</v>
      </c>
      <c r="B21" s="163"/>
      <c r="C21" s="163" t="s">
        <v>84</v>
      </c>
      <c r="D21" s="163" t="s">
        <v>83</v>
      </c>
      <c r="E21" s="163" t="s">
        <v>82</v>
      </c>
      <c r="F21" s="163" t="s">
        <v>16</v>
      </c>
      <c r="G21" s="164">
        <v>0.1</v>
      </c>
      <c r="H21" s="165"/>
      <c r="I21" s="166">
        <f t="shared" si="1"/>
        <v>0</v>
      </c>
    </row>
    <row r="22" spans="1:9" x14ac:dyDescent="0.25">
      <c r="A22" s="167" t="s">
        <v>81</v>
      </c>
      <c r="B22" s="163" t="s">
        <v>19</v>
      </c>
      <c r="C22" s="163" t="s">
        <v>80</v>
      </c>
      <c r="D22" s="163" t="s">
        <v>79</v>
      </c>
      <c r="E22" s="163" t="s">
        <v>37</v>
      </c>
      <c r="F22" s="163" t="s">
        <v>78</v>
      </c>
      <c r="G22" s="164">
        <v>9</v>
      </c>
      <c r="H22" s="165"/>
      <c r="I22" s="166">
        <f t="shared" si="1"/>
        <v>0</v>
      </c>
    </row>
    <row r="23" spans="1:9" ht="21" x14ac:dyDescent="0.25">
      <c r="A23" s="167" t="s">
        <v>77</v>
      </c>
      <c r="B23" s="163"/>
      <c r="C23" s="163" t="s">
        <v>24</v>
      </c>
      <c r="D23" s="163" t="s">
        <v>27</v>
      </c>
      <c r="E23" s="163" t="s">
        <v>37</v>
      </c>
      <c r="F23" s="163" t="s">
        <v>21</v>
      </c>
      <c r="G23" s="164">
        <v>1</v>
      </c>
      <c r="H23" s="165"/>
      <c r="I23" s="166">
        <f t="shared" si="1"/>
        <v>0</v>
      </c>
    </row>
    <row r="24" spans="1:9" ht="21" x14ac:dyDescent="0.25">
      <c r="A24" s="167" t="s">
        <v>76</v>
      </c>
      <c r="B24" s="163"/>
      <c r="C24" s="163" t="s">
        <v>24</v>
      </c>
      <c r="D24" s="163" t="s">
        <v>75</v>
      </c>
      <c r="E24" s="163" t="s">
        <v>37</v>
      </c>
      <c r="F24" s="163" t="s">
        <v>21</v>
      </c>
      <c r="G24" s="164">
        <v>1</v>
      </c>
      <c r="H24" s="165"/>
      <c r="I24" s="166">
        <f t="shared" si="1"/>
        <v>0</v>
      </c>
    </row>
    <row r="25" spans="1:9" ht="21.75" thickBot="1" x14ac:dyDescent="0.3">
      <c r="A25" s="170" t="s">
        <v>74</v>
      </c>
      <c r="B25" s="171"/>
      <c r="C25" s="171" t="s">
        <v>14</v>
      </c>
      <c r="D25" s="171" t="s">
        <v>13</v>
      </c>
      <c r="E25" s="171" t="s">
        <v>12</v>
      </c>
      <c r="F25" s="171" t="s">
        <v>11</v>
      </c>
      <c r="G25" s="172">
        <v>1</v>
      </c>
      <c r="H25" s="173"/>
      <c r="I25" s="174">
        <f t="shared" si="1"/>
        <v>0</v>
      </c>
    </row>
    <row r="26" spans="1:9" ht="14.25" thickTop="1" thickBot="1" x14ac:dyDescent="0.3">
      <c r="A26" s="229"/>
      <c r="B26" s="230"/>
      <c r="C26" s="230"/>
      <c r="D26" s="230"/>
      <c r="E26" s="143"/>
      <c r="F26" s="374" t="s">
        <v>10</v>
      </c>
      <c r="G26" s="373"/>
      <c r="H26" s="373"/>
      <c r="I26" s="176">
        <f>SUM(I19:I25)</f>
        <v>0</v>
      </c>
    </row>
    <row r="27" spans="1:9" ht="14.25" thickTop="1" thickBot="1" x14ac:dyDescent="0.3">
      <c r="A27" s="254">
        <v>3</v>
      </c>
      <c r="B27" s="150" t="s">
        <v>73</v>
      </c>
      <c r="C27" s="150" t="s">
        <v>72</v>
      </c>
      <c r="D27" s="369" t="s">
        <v>71</v>
      </c>
      <c r="E27" s="370"/>
      <c r="F27" s="370"/>
      <c r="G27" s="370"/>
      <c r="H27" s="370"/>
      <c r="I27" s="371"/>
    </row>
    <row r="28" spans="1:9" ht="21.75" thickTop="1" x14ac:dyDescent="0.25">
      <c r="A28" s="179" t="s">
        <v>70</v>
      </c>
      <c r="B28" s="157" t="s">
        <v>19</v>
      </c>
      <c r="C28" s="157" t="s">
        <v>69</v>
      </c>
      <c r="D28" s="157" t="s">
        <v>68</v>
      </c>
      <c r="E28" s="157" t="s">
        <v>37</v>
      </c>
      <c r="F28" s="157" t="s">
        <v>33</v>
      </c>
      <c r="G28" s="158">
        <v>785</v>
      </c>
      <c r="H28" s="159"/>
      <c r="I28" s="160">
        <f t="shared" ref="I28:I44" si="2">ROUND(H28*G28,2)</f>
        <v>0</v>
      </c>
    </row>
    <row r="29" spans="1:9" ht="21" x14ac:dyDescent="0.25">
      <c r="A29" s="181" t="s">
        <v>67</v>
      </c>
      <c r="B29" s="163" t="s">
        <v>19</v>
      </c>
      <c r="C29" s="163" t="s">
        <v>66</v>
      </c>
      <c r="D29" s="163" t="s">
        <v>65</v>
      </c>
      <c r="E29" s="163" t="s">
        <v>37</v>
      </c>
      <c r="F29" s="163" t="s">
        <v>33</v>
      </c>
      <c r="G29" s="164">
        <v>785</v>
      </c>
      <c r="H29" s="165"/>
      <c r="I29" s="166">
        <f t="shared" si="2"/>
        <v>0</v>
      </c>
    </row>
    <row r="30" spans="1:9" x14ac:dyDescent="0.25">
      <c r="A30" s="181" t="s">
        <v>64</v>
      </c>
      <c r="B30" s="163" t="s">
        <v>19</v>
      </c>
      <c r="C30" s="163" t="s">
        <v>63</v>
      </c>
      <c r="D30" s="163" t="s">
        <v>62</v>
      </c>
      <c r="E30" s="163" t="s">
        <v>37</v>
      </c>
      <c r="F30" s="163" t="s">
        <v>33</v>
      </c>
      <c r="G30" s="164">
        <v>785</v>
      </c>
      <c r="H30" s="165"/>
      <c r="I30" s="166">
        <f t="shared" si="2"/>
        <v>0</v>
      </c>
    </row>
    <row r="31" spans="1:9" ht="21" x14ac:dyDescent="0.25">
      <c r="A31" s="181" t="s">
        <v>61</v>
      </c>
      <c r="B31" s="163" t="s">
        <v>19</v>
      </c>
      <c r="C31" s="163" t="s">
        <v>39</v>
      </c>
      <c r="D31" s="163" t="s">
        <v>60</v>
      </c>
      <c r="E31" s="163" t="s">
        <v>37</v>
      </c>
      <c r="F31" s="163" t="s">
        <v>33</v>
      </c>
      <c r="G31" s="164">
        <v>752</v>
      </c>
      <c r="H31" s="165"/>
      <c r="I31" s="166">
        <f t="shared" si="2"/>
        <v>0</v>
      </c>
    </row>
    <row r="32" spans="1:9" ht="31.5" x14ac:dyDescent="0.25">
      <c r="A32" s="181" t="s">
        <v>59</v>
      </c>
      <c r="B32" s="163" t="s">
        <v>19</v>
      </c>
      <c r="C32" s="163" t="s">
        <v>56</v>
      </c>
      <c r="D32" s="163" t="s">
        <v>58</v>
      </c>
      <c r="E32" s="163" t="s">
        <v>29</v>
      </c>
      <c r="F32" s="163" t="s">
        <v>11</v>
      </c>
      <c r="G32" s="164">
        <v>1</v>
      </c>
      <c r="H32" s="165"/>
      <c r="I32" s="166">
        <f t="shared" si="2"/>
        <v>0</v>
      </c>
    </row>
    <row r="33" spans="1:9" ht="31.5" x14ac:dyDescent="0.25">
      <c r="A33" s="181" t="s">
        <v>57</v>
      </c>
      <c r="B33" s="163"/>
      <c r="C33" s="163" t="s">
        <v>56</v>
      </c>
      <c r="D33" s="163" t="s">
        <v>55</v>
      </c>
      <c r="E33" s="163" t="s">
        <v>29</v>
      </c>
      <c r="F33" s="163" t="s">
        <v>11</v>
      </c>
      <c r="G33" s="164">
        <v>1</v>
      </c>
      <c r="H33" s="165"/>
      <c r="I33" s="166">
        <f t="shared" si="2"/>
        <v>0</v>
      </c>
    </row>
    <row r="34" spans="1:9" ht="31.5" x14ac:dyDescent="0.25">
      <c r="A34" s="181" t="s">
        <v>54</v>
      </c>
      <c r="B34" s="163" t="s">
        <v>19</v>
      </c>
      <c r="C34" s="163" t="s">
        <v>53</v>
      </c>
      <c r="D34" s="163" t="s">
        <v>52</v>
      </c>
      <c r="E34" s="163" t="s">
        <v>37</v>
      </c>
      <c r="F34" s="163" t="s">
        <v>33</v>
      </c>
      <c r="G34" s="164">
        <v>125</v>
      </c>
      <c r="H34" s="165"/>
      <c r="I34" s="166">
        <f t="shared" si="2"/>
        <v>0</v>
      </c>
    </row>
    <row r="35" spans="1:9" x14ac:dyDescent="0.25">
      <c r="A35" s="181" t="s">
        <v>51</v>
      </c>
      <c r="B35" s="163" t="s">
        <v>19</v>
      </c>
      <c r="C35" s="163" t="s">
        <v>50</v>
      </c>
      <c r="D35" s="163" t="s">
        <v>49</v>
      </c>
      <c r="E35" s="163" t="s">
        <v>37</v>
      </c>
      <c r="F35" s="163" t="s">
        <v>33</v>
      </c>
      <c r="G35" s="164">
        <v>22</v>
      </c>
      <c r="H35" s="165"/>
      <c r="I35" s="166">
        <f t="shared" si="2"/>
        <v>0</v>
      </c>
    </row>
    <row r="36" spans="1:9" ht="21" x14ac:dyDescent="0.25">
      <c r="A36" s="181" t="s">
        <v>48</v>
      </c>
      <c r="B36" s="163" t="s">
        <v>19</v>
      </c>
      <c r="C36" s="163" t="s">
        <v>47</v>
      </c>
      <c r="D36" s="163" t="s">
        <v>46</v>
      </c>
      <c r="E36" s="163" t="s">
        <v>29</v>
      </c>
      <c r="F36" s="163" t="s">
        <v>45</v>
      </c>
      <c r="G36" s="164">
        <v>14</v>
      </c>
      <c r="H36" s="165"/>
      <c r="I36" s="166">
        <f t="shared" si="2"/>
        <v>0</v>
      </c>
    </row>
    <row r="37" spans="1:9" x14ac:dyDescent="0.25">
      <c r="A37" s="181" t="s">
        <v>44</v>
      </c>
      <c r="B37" s="163"/>
      <c r="C37" s="163" t="s">
        <v>43</v>
      </c>
      <c r="D37" s="163" t="s">
        <v>42</v>
      </c>
      <c r="E37" s="163" t="s">
        <v>41</v>
      </c>
      <c r="F37" s="163" t="s">
        <v>11</v>
      </c>
      <c r="G37" s="164">
        <v>4</v>
      </c>
      <c r="H37" s="165"/>
      <c r="I37" s="166">
        <f t="shared" si="2"/>
        <v>0</v>
      </c>
    </row>
    <row r="38" spans="1:9" x14ac:dyDescent="0.25">
      <c r="A38" s="181" t="s">
        <v>40</v>
      </c>
      <c r="B38" s="163"/>
      <c r="C38" s="163" t="s">
        <v>39</v>
      </c>
      <c r="D38" s="163" t="s">
        <v>38</v>
      </c>
      <c r="E38" s="163" t="s">
        <v>37</v>
      </c>
      <c r="F38" s="163" t="s">
        <v>33</v>
      </c>
      <c r="G38" s="164">
        <v>33</v>
      </c>
      <c r="H38" s="165"/>
      <c r="I38" s="166">
        <f t="shared" si="2"/>
        <v>0</v>
      </c>
    </row>
    <row r="39" spans="1:9" x14ac:dyDescent="0.25">
      <c r="A39" s="181" t="s">
        <v>36</v>
      </c>
      <c r="B39" s="163"/>
      <c r="C39" s="163" t="s">
        <v>35</v>
      </c>
      <c r="D39" s="163" t="s">
        <v>34</v>
      </c>
      <c r="E39" s="163" t="s">
        <v>29</v>
      </c>
      <c r="F39" s="163" t="s">
        <v>33</v>
      </c>
      <c r="G39" s="164">
        <v>12</v>
      </c>
      <c r="H39" s="165"/>
      <c r="I39" s="166">
        <f t="shared" si="2"/>
        <v>0</v>
      </c>
    </row>
    <row r="40" spans="1:9" x14ac:dyDescent="0.25">
      <c r="A40" s="181" t="s">
        <v>32</v>
      </c>
      <c r="B40" s="163"/>
      <c r="C40" s="163" t="s">
        <v>31</v>
      </c>
      <c r="D40" s="163" t="s">
        <v>30</v>
      </c>
      <c r="E40" s="163" t="s">
        <v>29</v>
      </c>
      <c r="F40" s="163" t="s">
        <v>11</v>
      </c>
      <c r="G40" s="164">
        <v>4</v>
      </c>
      <c r="H40" s="165"/>
      <c r="I40" s="166">
        <f t="shared" si="2"/>
        <v>0</v>
      </c>
    </row>
    <row r="41" spans="1:9" ht="21" x14ac:dyDescent="0.25">
      <c r="A41" s="181" t="s">
        <v>28</v>
      </c>
      <c r="B41" s="163" t="s">
        <v>19</v>
      </c>
      <c r="C41" s="163" t="s">
        <v>24</v>
      </c>
      <c r="D41" s="163" t="s">
        <v>27</v>
      </c>
      <c r="E41" s="163" t="s">
        <v>26</v>
      </c>
      <c r="F41" s="163" t="s">
        <v>21</v>
      </c>
      <c r="G41" s="164">
        <v>60.16</v>
      </c>
      <c r="H41" s="165"/>
      <c r="I41" s="166">
        <f t="shared" si="2"/>
        <v>0</v>
      </c>
    </row>
    <row r="42" spans="1:9" ht="21" x14ac:dyDescent="0.25">
      <c r="A42" s="181" t="s">
        <v>25</v>
      </c>
      <c r="B42" s="163" t="s">
        <v>19</v>
      </c>
      <c r="C42" s="163" t="s">
        <v>24</v>
      </c>
      <c r="D42" s="163" t="s">
        <v>23</v>
      </c>
      <c r="E42" s="163" t="s">
        <v>22</v>
      </c>
      <c r="F42" s="163" t="s">
        <v>21</v>
      </c>
      <c r="G42" s="164">
        <v>60.16</v>
      </c>
      <c r="H42" s="165"/>
      <c r="I42" s="166">
        <f t="shared" si="2"/>
        <v>0</v>
      </c>
    </row>
    <row r="43" spans="1:9" x14ac:dyDescent="0.25">
      <c r="A43" s="181" t="s">
        <v>20</v>
      </c>
      <c r="B43" s="163" t="s">
        <v>19</v>
      </c>
      <c r="C43" s="163" t="s">
        <v>18</v>
      </c>
      <c r="D43" s="163" t="s">
        <v>17</v>
      </c>
      <c r="E43" s="163"/>
      <c r="F43" s="163" t="s">
        <v>16</v>
      </c>
      <c r="G43" s="164">
        <v>0.30099999999999999</v>
      </c>
      <c r="H43" s="165"/>
      <c r="I43" s="166">
        <f t="shared" si="2"/>
        <v>0</v>
      </c>
    </row>
    <row r="44" spans="1:9" ht="21.75" thickBot="1" x14ac:dyDescent="0.3">
      <c r="A44" s="183" t="s">
        <v>15</v>
      </c>
      <c r="B44" s="184"/>
      <c r="C44" s="171" t="s">
        <v>14</v>
      </c>
      <c r="D44" s="171" t="s">
        <v>13</v>
      </c>
      <c r="E44" s="171" t="s">
        <v>12</v>
      </c>
      <c r="F44" s="171" t="s">
        <v>11</v>
      </c>
      <c r="G44" s="172">
        <v>1</v>
      </c>
      <c r="H44" s="173"/>
      <c r="I44" s="174">
        <f t="shared" si="2"/>
        <v>0</v>
      </c>
    </row>
    <row r="45" spans="1:9" ht="14.25" thickTop="1" thickBot="1" x14ac:dyDescent="0.3">
      <c r="A45" s="255"/>
      <c r="B45" s="143"/>
      <c r="C45" s="143"/>
      <c r="D45" s="143"/>
      <c r="E45" s="143"/>
      <c r="F45" s="374" t="s">
        <v>10</v>
      </c>
      <c r="G45" s="373"/>
      <c r="H45" s="373"/>
      <c r="I45" s="176">
        <f>SUM(I28:I44)</f>
        <v>0</v>
      </c>
    </row>
    <row r="46" spans="1:9" ht="14.25" thickTop="1" thickBot="1" x14ac:dyDescent="0.3">
      <c r="A46" s="255"/>
      <c r="B46" s="143"/>
      <c r="C46" s="143"/>
      <c r="D46" s="143"/>
      <c r="E46" s="143"/>
      <c r="F46" s="372" t="s">
        <v>9</v>
      </c>
      <c r="G46" s="373"/>
      <c r="H46" s="373"/>
      <c r="I46" s="176">
        <f>I17+I26+I45</f>
        <v>0</v>
      </c>
    </row>
    <row r="47" spans="1:9" ht="13.5" thickTop="1" x14ac:dyDescent="0.25"/>
    <row r="49" spans="4:4" x14ac:dyDescent="0.25">
      <c r="D49" s="257"/>
    </row>
    <row r="50" spans="4:4" x14ac:dyDescent="0.25">
      <c r="D50" s="257"/>
    </row>
  </sheetData>
  <mergeCells count="7">
    <mergeCell ref="D4:I4"/>
    <mergeCell ref="F46:H46"/>
    <mergeCell ref="F45:H45"/>
    <mergeCell ref="F26:H26"/>
    <mergeCell ref="F17:H17"/>
    <mergeCell ref="D27:I27"/>
    <mergeCell ref="D18:I18"/>
  </mergeCells>
  <pageMargins left="0.75" right="0.75" top="1" bottom="1" header="0.5" footer="0.5"/>
  <pageSetup paperSize="9" scale="5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9"/>
  <sheetViews>
    <sheetView topLeftCell="A4" zoomScaleNormal="100" workbookViewId="0">
      <selection activeCell="D47" sqref="D47"/>
    </sheetView>
  </sheetViews>
  <sheetFormatPr defaultRowHeight="12" x14ac:dyDescent="0.25"/>
  <cols>
    <col min="1" max="1" width="4.5703125" style="237" bestFit="1" customWidth="1"/>
    <col min="2" max="2" width="18.7109375" style="237" bestFit="1" customWidth="1"/>
    <col min="3" max="3" width="2.42578125" style="237" customWidth="1"/>
    <col min="4" max="4" width="52" style="237" customWidth="1"/>
    <col min="5" max="5" width="1.42578125" style="237" customWidth="1"/>
    <col min="6" max="6" width="4.5703125" style="237" bestFit="1" customWidth="1"/>
    <col min="7" max="7" width="5.7109375" style="237" bestFit="1" customWidth="1"/>
    <col min="8" max="8" width="6" style="237" bestFit="1" customWidth="1"/>
    <col min="9" max="9" width="7.140625" style="237" bestFit="1" customWidth="1"/>
    <col min="10" max="16384" width="9.140625" style="237"/>
  </cols>
  <sheetData>
    <row r="1" spans="1:10" ht="15" x14ac:dyDescent="0.25">
      <c r="A1" s="378" t="s">
        <v>197</v>
      </c>
      <c r="B1" s="376"/>
      <c r="C1" s="376"/>
      <c r="D1" s="376"/>
      <c r="E1" s="376"/>
    </row>
    <row r="3" spans="1:10" ht="12.75" x14ac:dyDescent="0.25">
      <c r="A3" s="238" t="s">
        <v>196</v>
      </c>
      <c r="B3" s="379" t="s">
        <v>194</v>
      </c>
      <c r="C3" s="376"/>
      <c r="D3" s="376"/>
      <c r="E3" s="376"/>
    </row>
    <row r="4" spans="1:10" ht="12.75" x14ac:dyDescent="0.25">
      <c r="A4" s="238" t="s">
        <v>195</v>
      </c>
      <c r="B4" s="379" t="s">
        <v>194</v>
      </c>
      <c r="C4" s="376"/>
      <c r="D4" s="376"/>
      <c r="E4" s="376"/>
    </row>
    <row r="5" spans="1:10" ht="12.75" x14ac:dyDescent="0.25">
      <c r="A5" s="238" t="s">
        <v>193</v>
      </c>
      <c r="B5" s="379" t="s">
        <v>192</v>
      </c>
      <c r="C5" s="376"/>
      <c r="D5" s="376"/>
      <c r="E5" s="376"/>
    </row>
    <row r="8" spans="1:10" x14ac:dyDescent="0.25">
      <c r="A8" s="239" t="s">
        <v>191</v>
      </c>
      <c r="B8" s="239" t="s">
        <v>190</v>
      </c>
      <c r="C8" s="239" t="s">
        <v>19</v>
      </c>
      <c r="D8" s="239" t="s">
        <v>189</v>
      </c>
      <c r="F8" s="239" t="s">
        <v>188</v>
      </c>
      <c r="G8" s="239" t="s">
        <v>122</v>
      </c>
      <c r="H8" s="239" t="s">
        <v>187</v>
      </c>
      <c r="I8" s="239" t="s">
        <v>2</v>
      </c>
    </row>
    <row r="10" spans="1:10" ht="12.75" x14ac:dyDescent="0.25">
      <c r="A10" s="375" t="s">
        <v>186</v>
      </c>
      <c r="B10" s="376"/>
      <c r="C10" s="377" t="s">
        <v>185</v>
      </c>
      <c r="D10" s="376"/>
      <c r="E10" s="376"/>
    </row>
    <row r="12" spans="1:10" ht="12.75" x14ac:dyDescent="0.25">
      <c r="A12" s="375" t="s">
        <v>184</v>
      </c>
      <c r="B12" s="376"/>
      <c r="C12" s="377" t="s">
        <v>183</v>
      </c>
      <c r="D12" s="376"/>
      <c r="E12" s="376"/>
    </row>
    <row r="13" spans="1:10" ht="24" x14ac:dyDescent="0.25">
      <c r="A13" s="240">
        <v>1</v>
      </c>
      <c r="B13" s="237" t="s">
        <v>182</v>
      </c>
      <c r="C13" s="237" t="s">
        <v>19</v>
      </c>
      <c r="D13" s="241" t="s">
        <v>768</v>
      </c>
      <c r="F13" s="242" t="s">
        <v>133</v>
      </c>
      <c r="G13" s="243">
        <v>36.588000000000001</v>
      </c>
      <c r="H13" s="244"/>
      <c r="I13" s="245">
        <f>ROUND(G13*H13,2)</f>
        <v>0</v>
      </c>
      <c r="J13" s="246"/>
    </row>
    <row r="14" spans="1:10" ht="24" x14ac:dyDescent="0.25">
      <c r="A14" s="240">
        <v>2</v>
      </c>
      <c r="B14" s="237" t="s">
        <v>181</v>
      </c>
      <c r="C14" s="237" t="s">
        <v>19</v>
      </c>
      <c r="D14" s="241" t="s">
        <v>769</v>
      </c>
      <c r="F14" s="242" t="s">
        <v>133</v>
      </c>
      <c r="G14" s="243">
        <v>9.1470000000000002</v>
      </c>
      <c r="H14" s="244"/>
      <c r="I14" s="245">
        <f t="shared" ref="I14:I20" si="0">ROUND(G14*H14,2)</f>
        <v>0</v>
      </c>
    </row>
    <row r="15" spans="1:10" x14ac:dyDescent="0.25">
      <c r="A15" s="240">
        <v>3</v>
      </c>
      <c r="B15" s="237" t="s">
        <v>174</v>
      </c>
      <c r="C15" s="237" t="s">
        <v>19</v>
      </c>
      <c r="D15" s="241" t="s">
        <v>770</v>
      </c>
      <c r="F15" s="242" t="s">
        <v>133</v>
      </c>
      <c r="G15" s="243">
        <v>45.734999999999999</v>
      </c>
      <c r="H15" s="244"/>
      <c r="I15" s="245">
        <f t="shared" si="0"/>
        <v>0</v>
      </c>
    </row>
    <row r="16" spans="1:10" ht="24" x14ac:dyDescent="0.25">
      <c r="A16" s="240">
        <v>4</v>
      </c>
      <c r="B16" s="237" t="s">
        <v>180</v>
      </c>
      <c r="C16" s="237" t="s">
        <v>19</v>
      </c>
      <c r="D16" s="241" t="s">
        <v>179</v>
      </c>
      <c r="F16" s="242" t="s">
        <v>165</v>
      </c>
      <c r="G16" s="243">
        <v>13.51</v>
      </c>
      <c r="H16" s="244"/>
      <c r="I16" s="245">
        <f t="shared" si="0"/>
        <v>0</v>
      </c>
    </row>
    <row r="17" spans="1:9" ht="24" x14ac:dyDescent="0.25">
      <c r="A17" s="240">
        <v>5</v>
      </c>
      <c r="B17" s="237" t="s">
        <v>178</v>
      </c>
      <c r="C17" s="237" t="s">
        <v>19</v>
      </c>
      <c r="D17" s="241" t="s">
        <v>177</v>
      </c>
      <c r="F17" s="242" t="s">
        <v>133</v>
      </c>
      <c r="G17" s="243">
        <v>5.0659999999999998</v>
      </c>
      <c r="H17" s="244"/>
      <c r="I17" s="245">
        <f t="shared" si="0"/>
        <v>0</v>
      </c>
    </row>
    <row r="18" spans="1:9" ht="48" x14ac:dyDescent="0.25">
      <c r="A18" s="240">
        <v>6</v>
      </c>
      <c r="B18" s="237" t="s">
        <v>176</v>
      </c>
      <c r="C18" s="237" t="s">
        <v>19</v>
      </c>
      <c r="D18" s="241" t="s">
        <v>175</v>
      </c>
      <c r="F18" s="242" t="s">
        <v>133</v>
      </c>
      <c r="G18" s="243">
        <v>45.667000000000002</v>
      </c>
      <c r="H18" s="244"/>
      <c r="I18" s="245">
        <f t="shared" si="0"/>
        <v>0</v>
      </c>
    </row>
    <row r="19" spans="1:9" x14ac:dyDescent="0.25">
      <c r="A19" s="240">
        <v>7</v>
      </c>
      <c r="B19" s="237" t="s">
        <v>173</v>
      </c>
      <c r="C19" s="237" t="s">
        <v>19</v>
      </c>
      <c r="D19" s="241" t="s">
        <v>172</v>
      </c>
      <c r="F19" s="242" t="s">
        <v>133</v>
      </c>
      <c r="G19" s="243">
        <v>45.667000000000002</v>
      </c>
      <c r="H19" s="244"/>
      <c r="I19" s="245">
        <f t="shared" si="0"/>
        <v>0</v>
      </c>
    </row>
    <row r="20" spans="1:9" ht="24" x14ac:dyDescent="0.25">
      <c r="A20" s="240">
        <v>8</v>
      </c>
      <c r="B20" s="237" t="s">
        <v>171</v>
      </c>
      <c r="C20" s="237" t="s">
        <v>19</v>
      </c>
      <c r="D20" s="241" t="s">
        <v>170</v>
      </c>
      <c r="F20" s="242" t="s">
        <v>133</v>
      </c>
      <c r="G20" s="243">
        <v>38.573999999999998</v>
      </c>
      <c r="H20" s="244"/>
      <c r="I20" s="245">
        <f t="shared" si="0"/>
        <v>0</v>
      </c>
    </row>
    <row r="21" spans="1:9" ht="12.75" x14ac:dyDescent="0.25">
      <c r="F21" s="375" t="s">
        <v>129</v>
      </c>
      <c r="G21" s="376"/>
      <c r="H21" s="376"/>
      <c r="I21" s="245">
        <f>SUM(I13:I20)</f>
        <v>0</v>
      </c>
    </row>
    <row r="22" spans="1:9" x14ac:dyDescent="0.25">
      <c r="I22" s="245"/>
    </row>
    <row r="23" spans="1:9" ht="12.75" x14ac:dyDescent="0.25">
      <c r="A23" s="375" t="s">
        <v>169</v>
      </c>
      <c r="B23" s="376"/>
      <c r="C23" s="377" t="s">
        <v>168</v>
      </c>
      <c r="D23" s="376"/>
      <c r="E23" s="376"/>
      <c r="I23" s="245"/>
    </row>
    <row r="24" spans="1:9" ht="24" x14ac:dyDescent="0.25">
      <c r="A24" s="240">
        <v>9</v>
      </c>
      <c r="B24" s="237" t="s">
        <v>167</v>
      </c>
      <c r="C24" s="237" t="s">
        <v>19</v>
      </c>
      <c r="D24" s="241" t="s">
        <v>166</v>
      </c>
      <c r="F24" s="242" t="s">
        <v>165</v>
      </c>
      <c r="G24" s="243">
        <v>91.468999999999994</v>
      </c>
      <c r="H24" s="244"/>
      <c r="I24" s="245">
        <f>ROUND(G24*H24,2)</f>
        <v>0</v>
      </c>
    </row>
    <row r="25" spans="1:9" ht="12.75" x14ac:dyDescent="0.25">
      <c r="F25" s="375" t="s">
        <v>129</v>
      </c>
      <c r="G25" s="376"/>
      <c r="H25" s="376"/>
      <c r="I25" s="247">
        <f>SUM(I24)</f>
        <v>0</v>
      </c>
    </row>
    <row r="26" spans="1:9" x14ac:dyDescent="0.25">
      <c r="I26" s="245"/>
    </row>
    <row r="27" spans="1:9" ht="12.75" x14ac:dyDescent="0.25">
      <c r="A27" s="375" t="s">
        <v>164</v>
      </c>
      <c r="B27" s="376"/>
      <c r="C27" s="377" t="s">
        <v>163</v>
      </c>
      <c r="D27" s="376"/>
      <c r="E27" s="376"/>
      <c r="I27" s="245"/>
    </row>
    <row r="28" spans="1:9" ht="24" x14ac:dyDescent="0.25">
      <c r="A28" s="240">
        <v>10</v>
      </c>
      <c r="B28" s="237" t="s">
        <v>162</v>
      </c>
      <c r="C28" s="237" t="s">
        <v>19</v>
      </c>
      <c r="D28" s="241" t="s">
        <v>161</v>
      </c>
      <c r="F28" s="242" t="s">
        <v>11</v>
      </c>
      <c r="G28" s="243">
        <v>3</v>
      </c>
      <c r="H28" s="244"/>
      <c r="I28" s="245">
        <f t="shared" ref="I28:I44" si="1">ROUND(G28*H28,2)</f>
        <v>0</v>
      </c>
    </row>
    <row r="29" spans="1:9" x14ac:dyDescent="0.25">
      <c r="A29" s="240">
        <v>11</v>
      </c>
      <c r="B29" s="237" t="s">
        <v>160</v>
      </c>
      <c r="C29" s="237" t="s">
        <v>19</v>
      </c>
      <c r="D29" s="241" t="s">
        <v>159</v>
      </c>
      <c r="F29" s="242" t="s">
        <v>11</v>
      </c>
      <c r="G29" s="243">
        <v>5</v>
      </c>
      <c r="H29" s="244"/>
      <c r="I29" s="245">
        <f t="shared" si="1"/>
        <v>0</v>
      </c>
    </row>
    <row r="30" spans="1:9" x14ac:dyDescent="0.25">
      <c r="A30" s="240">
        <v>12</v>
      </c>
      <c r="B30" s="237" t="s">
        <v>158</v>
      </c>
      <c r="C30" s="237" t="s">
        <v>19</v>
      </c>
      <c r="D30" s="241" t="s">
        <v>157</v>
      </c>
      <c r="F30" s="242" t="s">
        <v>154</v>
      </c>
      <c r="G30" s="243">
        <v>8.5500000000000007</v>
      </c>
      <c r="H30" s="244"/>
      <c r="I30" s="245">
        <f t="shared" si="1"/>
        <v>0</v>
      </c>
    </row>
    <row r="31" spans="1:9" ht="24" x14ac:dyDescent="0.25">
      <c r="A31" s="240">
        <v>13</v>
      </c>
      <c r="B31" s="237" t="s">
        <v>156</v>
      </c>
      <c r="C31" s="237" t="s">
        <v>19</v>
      </c>
      <c r="D31" s="241" t="s">
        <v>155</v>
      </c>
      <c r="F31" s="242" t="s">
        <v>154</v>
      </c>
      <c r="G31" s="243">
        <v>7.61</v>
      </c>
      <c r="H31" s="244"/>
      <c r="I31" s="245">
        <f t="shared" si="1"/>
        <v>0</v>
      </c>
    </row>
    <row r="32" spans="1:9" ht="24" x14ac:dyDescent="0.25">
      <c r="A32" s="240">
        <v>14</v>
      </c>
      <c r="B32" s="237" t="s">
        <v>141</v>
      </c>
      <c r="C32" s="237" t="s">
        <v>19</v>
      </c>
      <c r="D32" s="241" t="s">
        <v>153</v>
      </c>
      <c r="F32" s="242" t="s">
        <v>11</v>
      </c>
      <c r="G32" s="243">
        <v>1</v>
      </c>
      <c r="H32" s="244"/>
      <c r="I32" s="245">
        <f t="shared" si="1"/>
        <v>0</v>
      </c>
    </row>
    <row r="33" spans="1:9" ht="24" x14ac:dyDescent="0.25">
      <c r="A33" s="240">
        <v>15</v>
      </c>
      <c r="B33" s="237" t="s">
        <v>141</v>
      </c>
      <c r="C33" s="237" t="s">
        <v>19</v>
      </c>
      <c r="D33" s="241" t="s">
        <v>152</v>
      </c>
      <c r="F33" s="242" t="s">
        <v>11</v>
      </c>
      <c r="G33" s="243">
        <v>3</v>
      </c>
      <c r="H33" s="244"/>
      <c r="I33" s="245">
        <f t="shared" si="1"/>
        <v>0</v>
      </c>
    </row>
    <row r="34" spans="1:9" ht="24" x14ac:dyDescent="0.25">
      <c r="A34" s="240">
        <v>16</v>
      </c>
      <c r="B34" s="237" t="s">
        <v>151</v>
      </c>
      <c r="C34" s="237" t="s">
        <v>19</v>
      </c>
      <c r="D34" s="241" t="s">
        <v>150</v>
      </c>
      <c r="F34" s="242" t="s">
        <v>11</v>
      </c>
      <c r="G34" s="243">
        <v>3</v>
      </c>
      <c r="H34" s="244"/>
      <c r="I34" s="245">
        <f t="shared" si="1"/>
        <v>0</v>
      </c>
    </row>
    <row r="35" spans="1:9" ht="36" x14ac:dyDescent="0.25">
      <c r="A35" s="240">
        <v>17</v>
      </c>
      <c r="B35" s="237" t="s">
        <v>149</v>
      </c>
      <c r="C35" s="237" t="s">
        <v>19</v>
      </c>
      <c r="D35" s="241" t="s">
        <v>148</v>
      </c>
      <c r="F35" s="242" t="s">
        <v>11</v>
      </c>
      <c r="G35" s="243">
        <v>6</v>
      </c>
      <c r="H35" s="244"/>
      <c r="I35" s="245">
        <f t="shared" si="1"/>
        <v>0</v>
      </c>
    </row>
    <row r="36" spans="1:9" ht="24" x14ac:dyDescent="0.25">
      <c r="A36" s="240">
        <v>18</v>
      </c>
      <c r="B36" s="237" t="s">
        <v>147</v>
      </c>
      <c r="C36" s="237" t="s">
        <v>19</v>
      </c>
      <c r="D36" s="241" t="s">
        <v>146</v>
      </c>
      <c r="F36" s="242" t="s">
        <v>11</v>
      </c>
      <c r="G36" s="243">
        <v>1</v>
      </c>
      <c r="H36" s="244"/>
      <c r="I36" s="245">
        <f t="shared" si="1"/>
        <v>0</v>
      </c>
    </row>
    <row r="37" spans="1:9" ht="24" x14ac:dyDescent="0.25">
      <c r="A37" s="240">
        <v>19</v>
      </c>
      <c r="B37" s="237" t="s">
        <v>141</v>
      </c>
      <c r="C37" s="237" t="s">
        <v>19</v>
      </c>
      <c r="D37" s="241" t="s">
        <v>145</v>
      </c>
      <c r="F37" s="242" t="s">
        <v>11</v>
      </c>
      <c r="G37" s="243">
        <v>2</v>
      </c>
      <c r="H37" s="244"/>
      <c r="I37" s="245">
        <f t="shared" si="1"/>
        <v>0</v>
      </c>
    </row>
    <row r="38" spans="1:9" ht="24" x14ac:dyDescent="0.25">
      <c r="A38" s="240">
        <v>20</v>
      </c>
      <c r="B38" s="237" t="s">
        <v>141</v>
      </c>
      <c r="C38" s="237" t="s">
        <v>19</v>
      </c>
      <c r="D38" s="241" t="s">
        <v>144</v>
      </c>
      <c r="F38" s="242" t="s">
        <v>11</v>
      </c>
      <c r="G38" s="243">
        <v>2</v>
      </c>
      <c r="H38" s="244"/>
      <c r="I38" s="245">
        <f t="shared" si="1"/>
        <v>0</v>
      </c>
    </row>
    <row r="39" spans="1:9" ht="24" x14ac:dyDescent="0.25">
      <c r="A39" s="240">
        <v>21</v>
      </c>
      <c r="B39" s="237" t="s">
        <v>141</v>
      </c>
      <c r="C39" s="237" t="s">
        <v>19</v>
      </c>
      <c r="D39" s="241" t="s">
        <v>143</v>
      </c>
      <c r="F39" s="242" t="s">
        <v>11</v>
      </c>
      <c r="G39" s="243">
        <v>1</v>
      </c>
      <c r="H39" s="244"/>
      <c r="I39" s="245">
        <f t="shared" si="1"/>
        <v>0</v>
      </c>
    </row>
    <row r="40" spans="1:9" ht="24" x14ac:dyDescent="0.25">
      <c r="A40" s="240">
        <v>22</v>
      </c>
      <c r="B40" s="237" t="s">
        <v>141</v>
      </c>
      <c r="C40" s="237" t="s">
        <v>19</v>
      </c>
      <c r="D40" s="241" t="s">
        <v>142</v>
      </c>
      <c r="F40" s="242" t="s">
        <v>11</v>
      </c>
      <c r="G40" s="243">
        <v>1</v>
      </c>
      <c r="H40" s="244"/>
      <c r="I40" s="245">
        <f t="shared" si="1"/>
        <v>0</v>
      </c>
    </row>
    <row r="41" spans="1:9" ht="24" x14ac:dyDescent="0.25">
      <c r="A41" s="240">
        <v>23</v>
      </c>
      <c r="B41" s="237" t="s">
        <v>141</v>
      </c>
      <c r="C41" s="237" t="s">
        <v>19</v>
      </c>
      <c r="D41" s="241" t="s">
        <v>140</v>
      </c>
      <c r="F41" s="242" t="s">
        <v>11</v>
      </c>
      <c r="G41" s="243">
        <v>1</v>
      </c>
      <c r="H41" s="244"/>
      <c r="I41" s="245">
        <f t="shared" si="1"/>
        <v>0</v>
      </c>
    </row>
    <row r="42" spans="1:9" ht="36" x14ac:dyDescent="0.25">
      <c r="A42" s="240">
        <v>24</v>
      </c>
      <c r="B42" s="237" t="s">
        <v>139</v>
      </c>
      <c r="C42" s="237" t="s">
        <v>19</v>
      </c>
      <c r="D42" s="241" t="s">
        <v>138</v>
      </c>
      <c r="F42" s="242" t="s">
        <v>130</v>
      </c>
      <c r="G42" s="243">
        <v>3</v>
      </c>
      <c r="H42" s="244"/>
      <c r="I42" s="245">
        <f t="shared" si="1"/>
        <v>0</v>
      </c>
    </row>
    <row r="43" spans="1:9" ht="24" x14ac:dyDescent="0.25">
      <c r="A43" s="240">
        <v>25</v>
      </c>
      <c r="B43" s="237" t="s">
        <v>137</v>
      </c>
      <c r="C43" s="237" t="s">
        <v>19</v>
      </c>
      <c r="D43" s="241" t="s">
        <v>136</v>
      </c>
      <c r="F43" s="242" t="s">
        <v>130</v>
      </c>
      <c r="G43" s="243">
        <v>6</v>
      </c>
      <c r="H43" s="244"/>
      <c r="I43" s="245">
        <f t="shared" si="1"/>
        <v>0</v>
      </c>
    </row>
    <row r="44" spans="1:9" x14ac:dyDescent="0.25">
      <c r="A44" s="240">
        <v>26</v>
      </c>
      <c r="B44" s="237" t="s">
        <v>135</v>
      </c>
      <c r="C44" s="237" t="s">
        <v>19</v>
      </c>
      <c r="D44" s="241" t="s">
        <v>134</v>
      </c>
      <c r="F44" s="242" t="s">
        <v>133</v>
      </c>
      <c r="G44" s="243">
        <v>1</v>
      </c>
      <c r="H44" s="244"/>
      <c r="I44" s="245">
        <f t="shared" si="1"/>
        <v>0</v>
      </c>
    </row>
    <row r="45" spans="1:9" x14ac:dyDescent="0.25">
      <c r="A45" s="240">
        <v>27</v>
      </c>
      <c r="B45" s="237" t="s">
        <v>132</v>
      </c>
      <c r="C45" s="237" t="s">
        <v>19</v>
      </c>
      <c r="D45" s="241" t="s">
        <v>131</v>
      </c>
      <c r="F45" s="242" t="s">
        <v>130</v>
      </c>
      <c r="G45" s="243">
        <v>6</v>
      </c>
      <c r="H45" s="244"/>
      <c r="I45" s="245">
        <f>ROUND(G45*H45,2)</f>
        <v>0</v>
      </c>
    </row>
    <row r="46" spans="1:9" ht="12.75" x14ac:dyDescent="0.25">
      <c r="F46" s="375" t="s">
        <v>129</v>
      </c>
      <c r="G46" s="376"/>
      <c r="H46" s="376"/>
      <c r="I46" s="247">
        <f>SUM(I28:I45)</f>
        <v>0</v>
      </c>
    </row>
    <row r="47" spans="1:9" x14ac:dyDescent="0.25">
      <c r="I47" s="245"/>
    </row>
    <row r="48" spans="1:9" x14ac:dyDescent="0.25">
      <c r="I48" s="245"/>
    </row>
    <row r="49" spans="6:9" ht="12.75" x14ac:dyDescent="0.25">
      <c r="F49" s="375" t="s">
        <v>128</v>
      </c>
      <c r="G49" s="376"/>
      <c r="H49" s="376"/>
      <c r="I49" s="247">
        <f>SUM(I21,I25,I46)</f>
        <v>0</v>
      </c>
    </row>
  </sheetData>
  <mergeCells count="16">
    <mergeCell ref="A1:E1"/>
    <mergeCell ref="B3:E3"/>
    <mergeCell ref="B4:E4"/>
    <mergeCell ref="B5:E5"/>
    <mergeCell ref="A10:B10"/>
    <mergeCell ref="C10:E10"/>
    <mergeCell ref="F25:H25"/>
    <mergeCell ref="A27:B27"/>
    <mergeCell ref="C27:E27"/>
    <mergeCell ref="F46:H46"/>
    <mergeCell ref="F49:H49"/>
    <mergeCell ref="A12:B12"/>
    <mergeCell ref="C12:E12"/>
    <mergeCell ref="F21:H21"/>
    <mergeCell ref="A23:B23"/>
    <mergeCell ref="C23:E23"/>
  </mergeCells>
  <pageMargins left="0.25" right="0.25" top="0.5" bottom="0.75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2"/>
  <sheetViews>
    <sheetView view="pageBreakPreview" zoomScale="85" zoomScaleNormal="100" zoomScaleSheetLayoutView="85" workbookViewId="0">
      <selection activeCell="D3" sqref="D3"/>
    </sheetView>
  </sheetViews>
  <sheetFormatPr defaultRowHeight="12.75" x14ac:dyDescent="0.25"/>
  <cols>
    <col min="1" max="1" width="4.42578125" style="143" customWidth="1"/>
    <col min="2" max="2" width="9.140625" style="143"/>
    <col min="3" max="3" width="15.42578125" style="143" customWidth="1"/>
    <col min="4" max="4" width="57" style="143" customWidth="1"/>
    <col min="5" max="5" width="19.85546875" style="143" customWidth="1"/>
    <col min="6" max="6" width="6.28515625" style="143" customWidth="1"/>
    <col min="7" max="7" width="5.85546875" style="143" customWidth="1"/>
    <col min="8" max="8" width="10" style="143" bestFit="1" customWidth="1"/>
    <col min="9" max="9" width="15.85546875" style="143" bestFit="1" customWidth="1"/>
    <col min="10" max="10" width="17" style="143" customWidth="1"/>
    <col min="11" max="16384" width="9.140625" style="143"/>
  </cols>
  <sheetData>
    <row r="1" spans="1:10" ht="13.5" thickBot="1" x14ac:dyDescent="0.3">
      <c r="D1" s="143" t="s">
        <v>127</v>
      </c>
    </row>
    <row r="2" spans="1:10" ht="27" thickTop="1" thickBot="1" x14ac:dyDescent="0.3">
      <c r="A2" s="145" t="s">
        <v>126</v>
      </c>
      <c r="B2" s="146" t="s">
        <v>125</v>
      </c>
      <c r="C2" s="146" t="s">
        <v>124</v>
      </c>
      <c r="D2" s="146" t="s">
        <v>257</v>
      </c>
      <c r="E2" s="146" t="s">
        <v>256</v>
      </c>
      <c r="F2" s="146" t="s">
        <v>123</v>
      </c>
      <c r="G2" s="146" t="s">
        <v>122</v>
      </c>
      <c r="H2" s="146" t="s">
        <v>121</v>
      </c>
      <c r="I2" s="219" t="s">
        <v>120</v>
      </c>
      <c r="J2" s="220"/>
    </row>
    <row r="3" spans="1:10" s="154" customFormat="1" ht="39.75" thickTop="1" thickBot="1" x14ac:dyDescent="0.3">
      <c r="A3" s="149" t="s">
        <v>19</v>
      </c>
      <c r="B3" s="150" t="s">
        <v>19</v>
      </c>
      <c r="C3" s="150" t="s">
        <v>119</v>
      </c>
      <c r="D3" s="150" t="s">
        <v>255</v>
      </c>
      <c r="E3" s="151" t="s">
        <v>19</v>
      </c>
      <c r="F3" s="151" t="s">
        <v>19</v>
      </c>
      <c r="G3" s="151" t="s">
        <v>19</v>
      </c>
      <c r="H3" s="151" t="s">
        <v>19</v>
      </c>
      <c r="I3" s="221" t="s">
        <v>19</v>
      </c>
      <c r="J3" s="187" t="s">
        <v>19</v>
      </c>
    </row>
    <row r="4" spans="1:10" ht="14.25" thickTop="1" thickBot="1" x14ac:dyDescent="0.3">
      <c r="A4" s="149" t="s">
        <v>117</v>
      </c>
      <c r="B4" s="150" t="s">
        <v>254</v>
      </c>
      <c r="C4" s="150" t="s">
        <v>72</v>
      </c>
      <c r="D4" s="150" t="s">
        <v>253</v>
      </c>
      <c r="E4" s="150" t="s">
        <v>19</v>
      </c>
      <c r="F4" s="151" t="s">
        <v>19</v>
      </c>
      <c r="G4" s="151" t="s">
        <v>19</v>
      </c>
      <c r="H4" s="151" t="s">
        <v>19</v>
      </c>
      <c r="I4" s="221" t="s">
        <v>19</v>
      </c>
      <c r="J4" s="187" t="s">
        <v>19</v>
      </c>
    </row>
    <row r="5" spans="1:10" ht="13.5" thickTop="1" x14ac:dyDescent="0.25">
      <c r="A5" s="222" t="s">
        <v>115</v>
      </c>
      <c r="B5" s="157" t="s">
        <v>19</v>
      </c>
      <c r="C5" s="157" t="s">
        <v>252</v>
      </c>
      <c r="D5" s="157" t="s">
        <v>251</v>
      </c>
      <c r="E5" s="157" t="s">
        <v>41</v>
      </c>
      <c r="F5" s="157" t="s">
        <v>250</v>
      </c>
      <c r="G5" s="158">
        <v>1</v>
      </c>
      <c r="H5" s="223"/>
      <c r="I5" s="224">
        <f>ROUND(H5*G5,2)</f>
        <v>0</v>
      </c>
      <c r="J5" s="175" t="s">
        <v>19</v>
      </c>
    </row>
    <row r="6" spans="1:10" ht="21" x14ac:dyDescent="0.25">
      <c r="A6" s="167" t="s">
        <v>113</v>
      </c>
      <c r="B6" s="163" t="s">
        <v>19</v>
      </c>
      <c r="C6" s="163" t="s">
        <v>249</v>
      </c>
      <c r="D6" s="163" t="s">
        <v>248</v>
      </c>
      <c r="E6" s="163" t="s">
        <v>41</v>
      </c>
      <c r="F6" s="163" t="s">
        <v>247</v>
      </c>
      <c r="G6" s="164">
        <v>1</v>
      </c>
      <c r="H6" s="225"/>
      <c r="I6" s="226">
        <f t="shared" ref="I6:I30" si="0">ROUND(H6*G6,2)</f>
        <v>0</v>
      </c>
      <c r="J6" s="175" t="s">
        <v>19</v>
      </c>
    </row>
    <row r="7" spans="1:10" ht="31.5" x14ac:dyDescent="0.25">
      <c r="A7" s="167" t="s">
        <v>112</v>
      </c>
      <c r="B7" s="163" t="s">
        <v>19</v>
      </c>
      <c r="C7" s="163" t="s">
        <v>246</v>
      </c>
      <c r="D7" s="163" t="s">
        <v>245</v>
      </c>
      <c r="E7" s="163" t="s">
        <v>37</v>
      </c>
      <c r="F7" s="163" t="s">
        <v>133</v>
      </c>
      <c r="G7" s="164">
        <v>123.75</v>
      </c>
      <c r="H7" s="225"/>
      <c r="I7" s="226">
        <f t="shared" si="0"/>
        <v>0</v>
      </c>
      <c r="J7" s="175" t="s">
        <v>19</v>
      </c>
    </row>
    <row r="8" spans="1:10" ht="31.5" x14ac:dyDescent="0.25">
      <c r="A8" s="167" t="s">
        <v>111</v>
      </c>
      <c r="B8" s="163" t="s">
        <v>19</v>
      </c>
      <c r="C8" s="163" t="s">
        <v>211</v>
      </c>
      <c r="D8" s="163" t="s">
        <v>244</v>
      </c>
      <c r="E8" s="163" t="s">
        <v>37</v>
      </c>
      <c r="F8" s="163" t="s">
        <v>11</v>
      </c>
      <c r="G8" s="164">
        <v>22</v>
      </c>
      <c r="H8" s="225"/>
      <c r="I8" s="226">
        <f t="shared" si="0"/>
        <v>0</v>
      </c>
      <c r="J8" s="175" t="s">
        <v>19</v>
      </c>
    </row>
    <row r="9" spans="1:10" ht="21" x14ac:dyDescent="0.25">
      <c r="A9" s="167" t="s">
        <v>110</v>
      </c>
      <c r="B9" s="163" t="s">
        <v>19</v>
      </c>
      <c r="C9" s="163" t="s">
        <v>208</v>
      </c>
      <c r="D9" s="163" t="s">
        <v>243</v>
      </c>
      <c r="E9" s="163" t="s">
        <v>29</v>
      </c>
      <c r="F9" s="163" t="s">
        <v>11</v>
      </c>
      <c r="G9" s="164">
        <v>22</v>
      </c>
      <c r="H9" s="225"/>
      <c r="I9" s="226">
        <f t="shared" si="0"/>
        <v>0</v>
      </c>
      <c r="J9" s="175"/>
    </row>
    <row r="10" spans="1:10" ht="21" x14ac:dyDescent="0.25">
      <c r="A10" s="167" t="s">
        <v>108</v>
      </c>
      <c r="B10" s="163" t="s">
        <v>19</v>
      </c>
      <c r="C10" s="163" t="s">
        <v>69</v>
      </c>
      <c r="D10" s="163" t="s">
        <v>68</v>
      </c>
      <c r="E10" s="163" t="s">
        <v>242</v>
      </c>
      <c r="F10" s="163" t="s">
        <v>33</v>
      </c>
      <c r="G10" s="164">
        <v>1124</v>
      </c>
      <c r="H10" s="225"/>
      <c r="I10" s="226">
        <f>ROUND(H10*G10,2)</f>
        <v>0</v>
      </c>
      <c r="J10" s="175" t="s">
        <v>19</v>
      </c>
    </row>
    <row r="11" spans="1:10" x14ac:dyDescent="0.25">
      <c r="A11" s="167" t="s">
        <v>106</v>
      </c>
      <c r="B11" s="163" t="s">
        <v>19</v>
      </c>
      <c r="C11" s="163" t="s">
        <v>241</v>
      </c>
      <c r="D11" s="163" t="s">
        <v>240</v>
      </c>
      <c r="E11" s="163" t="s">
        <v>201</v>
      </c>
      <c r="F11" s="163" t="s">
        <v>33</v>
      </c>
      <c r="G11" s="164">
        <v>1019</v>
      </c>
      <c r="H11" s="225"/>
      <c r="I11" s="226">
        <f t="shared" si="0"/>
        <v>0</v>
      </c>
      <c r="J11" s="175" t="s">
        <v>19</v>
      </c>
    </row>
    <row r="12" spans="1:10" x14ac:dyDescent="0.25">
      <c r="A12" s="167" t="s">
        <v>103</v>
      </c>
      <c r="B12" s="163" t="s">
        <v>19</v>
      </c>
      <c r="C12" s="163" t="s">
        <v>205</v>
      </c>
      <c r="D12" s="163" t="s">
        <v>239</v>
      </c>
      <c r="E12" s="163" t="s">
        <v>201</v>
      </c>
      <c r="F12" s="163" t="s">
        <v>33</v>
      </c>
      <c r="G12" s="164">
        <v>1019</v>
      </c>
      <c r="H12" s="225"/>
      <c r="I12" s="226">
        <f t="shared" si="0"/>
        <v>0</v>
      </c>
      <c r="J12" s="175" t="s">
        <v>19</v>
      </c>
    </row>
    <row r="13" spans="1:10" ht="31.5" x14ac:dyDescent="0.25">
      <c r="A13" s="167" t="s">
        <v>100</v>
      </c>
      <c r="B13" s="163" t="s">
        <v>19</v>
      </c>
      <c r="C13" s="163" t="s">
        <v>238</v>
      </c>
      <c r="D13" s="163" t="s">
        <v>237</v>
      </c>
      <c r="E13" s="163" t="s">
        <v>201</v>
      </c>
      <c r="F13" s="163" t="s">
        <v>33</v>
      </c>
      <c r="G13" s="164">
        <v>1019</v>
      </c>
      <c r="H13" s="225"/>
      <c r="I13" s="226">
        <f t="shared" si="0"/>
        <v>0</v>
      </c>
      <c r="J13" s="175" t="s">
        <v>19</v>
      </c>
    </row>
    <row r="14" spans="1:10" ht="31.5" x14ac:dyDescent="0.25">
      <c r="A14" s="167" t="s">
        <v>97</v>
      </c>
      <c r="B14" s="163" t="s">
        <v>19</v>
      </c>
      <c r="C14" s="163" t="s">
        <v>53</v>
      </c>
      <c r="D14" s="163" t="s">
        <v>52</v>
      </c>
      <c r="E14" s="163" t="s">
        <v>201</v>
      </c>
      <c r="F14" s="163" t="s">
        <v>33</v>
      </c>
      <c r="G14" s="164">
        <v>70</v>
      </c>
      <c r="H14" s="225"/>
      <c r="I14" s="226">
        <f t="shared" si="0"/>
        <v>0</v>
      </c>
      <c r="J14" s="169"/>
    </row>
    <row r="15" spans="1:10" ht="21" x14ac:dyDescent="0.25">
      <c r="A15" s="167" t="s">
        <v>96</v>
      </c>
      <c r="B15" s="163" t="s">
        <v>19</v>
      </c>
      <c r="C15" s="163" t="s">
        <v>235</v>
      </c>
      <c r="D15" s="163" t="s">
        <v>236</v>
      </c>
      <c r="E15" s="163" t="s">
        <v>233</v>
      </c>
      <c r="F15" s="163" t="s">
        <v>33</v>
      </c>
      <c r="G15" s="164">
        <v>220</v>
      </c>
      <c r="H15" s="225"/>
      <c r="I15" s="226">
        <f t="shared" si="0"/>
        <v>0</v>
      </c>
      <c r="J15" s="175"/>
    </row>
    <row r="16" spans="1:10" ht="21" x14ac:dyDescent="0.25">
      <c r="A16" s="167" t="s">
        <v>95</v>
      </c>
      <c r="B16" s="163" t="s">
        <v>19</v>
      </c>
      <c r="C16" s="163" t="s">
        <v>235</v>
      </c>
      <c r="D16" s="163" t="s">
        <v>234</v>
      </c>
      <c r="E16" s="163" t="s">
        <v>233</v>
      </c>
      <c r="F16" s="163" t="s">
        <v>33</v>
      </c>
      <c r="G16" s="164">
        <v>220</v>
      </c>
      <c r="H16" s="225"/>
      <c r="I16" s="226">
        <f t="shared" si="0"/>
        <v>0</v>
      </c>
      <c r="J16" s="175"/>
    </row>
    <row r="17" spans="1:10" x14ac:dyDescent="0.25">
      <c r="A17" s="167" t="s">
        <v>232</v>
      </c>
      <c r="B17" s="163"/>
      <c r="C17" s="163" t="s">
        <v>218</v>
      </c>
      <c r="D17" s="163" t="s">
        <v>231</v>
      </c>
      <c r="E17" s="163"/>
      <c r="F17" s="163" t="s">
        <v>11</v>
      </c>
      <c r="G17" s="164">
        <v>22</v>
      </c>
      <c r="H17" s="225"/>
      <c r="I17" s="226">
        <f t="shared" si="0"/>
        <v>0</v>
      </c>
      <c r="J17" s="175"/>
    </row>
    <row r="18" spans="1:10" x14ac:dyDescent="0.25">
      <c r="A18" s="167" t="s">
        <v>230</v>
      </c>
      <c r="B18" s="163" t="s">
        <v>19</v>
      </c>
      <c r="C18" s="163" t="s">
        <v>229</v>
      </c>
      <c r="D18" s="163" t="s">
        <v>228</v>
      </c>
      <c r="E18" s="163" t="s">
        <v>227</v>
      </c>
      <c r="F18" s="163" t="s">
        <v>11</v>
      </c>
      <c r="G18" s="164">
        <v>176</v>
      </c>
      <c r="H18" s="225"/>
      <c r="I18" s="226">
        <f t="shared" si="0"/>
        <v>0</v>
      </c>
      <c r="J18" s="175"/>
    </row>
    <row r="19" spans="1:10" x14ac:dyDescent="0.25">
      <c r="A19" s="167" t="s">
        <v>226</v>
      </c>
      <c r="B19" s="163" t="s">
        <v>19</v>
      </c>
      <c r="C19" s="163" t="s">
        <v>35</v>
      </c>
      <c r="D19" s="163" t="s">
        <v>34</v>
      </c>
      <c r="E19" s="163" t="s">
        <v>29</v>
      </c>
      <c r="F19" s="163" t="s">
        <v>33</v>
      </c>
      <c r="G19" s="164">
        <v>66</v>
      </c>
      <c r="H19" s="225"/>
      <c r="I19" s="226">
        <f t="shared" si="0"/>
        <v>0</v>
      </c>
      <c r="J19" s="175" t="s">
        <v>19</v>
      </c>
    </row>
    <row r="20" spans="1:10" x14ac:dyDescent="0.25">
      <c r="A20" s="167" t="s">
        <v>225</v>
      </c>
      <c r="B20" s="163"/>
      <c r="C20" s="163" t="s">
        <v>224</v>
      </c>
      <c r="D20" s="163" t="s">
        <v>223</v>
      </c>
      <c r="E20" s="163"/>
      <c r="F20" s="163" t="s">
        <v>33</v>
      </c>
      <c r="G20" s="164">
        <v>1019</v>
      </c>
      <c r="H20" s="225"/>
      <c r="I20" s="226">
        <f t="shared" si="0"/>
        <v>0</v>
      </c>
      <c r="J20" s="175"/>
    </row>
    <row r="21" spans="1:10" ht="21" x14ac:dyDescent="0.25">
      <c r="A21" s="167" t="s">
        <v>222</v>
      </c>
      <c r="B21" s="163" t="s">
        <v>19</v>
      </c>
      <c r="C21" s="163" t="s">
        <v>47</v>
      </c>
      <c r="D21" s="163" t="s">
        <v>221</v>
      </c>
      <c r="E21" s="163" t="s">
        <v>29</v>
      </c>
      <c r="F21" s="163" t="s">
        <v>45</v>
      </c>
      <c r="G21" s="164">
        <v>22</v>
      </c>
      <c r="H21" s="225"/>
      <c r="I21" s="226">
        <f t="shared" si="0"/>
        <v>0</v>
      </c>
      <c r="J21" s="175" t="s">
        <v>19</v>
      </c>
    </row>
    <row r="22" spans="1:10" x14ac:dyDescent="0.25">
      <c r="A22" s="167" t="s">
        <v>220</v>
      </c>
      <c r="B22" s="163" t="s">
        <v>19</v>
      </c>
      <c r="C22" s="163" t="s">
        <v>31</v>
      </c>
      <c r="D22" s="163" t="s">
        <v>30</v>
      </c>
      <c r="E22" s="163" t="s">
        <v>29</v>
      </c>
      <c r="F22" s="163" t="s">
        <v>11</v>
      </c>
      <c r="G22" s="164">
        <v>22</v>
      </c>
      <c r="H22" s="225"/>
      <c r="I22" s="226">
        <f t="shared" si="0"/>
        <v>0</v>
      </c>
      <c r="J22" s="175" t="s">
        <v>19</v>
      </c>
    </row>
    <row r="23" spans="1:10" x14ac:dyDescent="0.25">
      <c r="A23" s="167" t="s">
        <v>219</v>
      </c>
      <c r="B23" s="163" t="s">
        <v>19</v>
      </c>
      <c r="C23" s="163" t="s">
        <v>218</v>
      </c>
      <c r="D23" s="163" t="s">
        <v>217</v>
      </c>
      <c r="E23" s="163" t="s">
        <v>216</v>
      </c>
      <c r="F23" s="163" t="s">
        <v>11</v>
      </c>
      <c r="G23" s="164">
        <v>22</v>
      </c>
      <c r="H23" s="225"/>
      <c r="I23" s="226">
        <f t="shared" si="0"/>
        <v>0</v>
      </c>
      <c r="J23" s="175" t="s">
        <v>19</v>
      </c>
    </row>
    <row r="24" spans="1:10" x14ac:dyDescent="0.25">
      <c r="A24" s="167" t="s">
        <v>215</v>
      </c>
      <c r="B24" s="163"/>
      <c r="C24" s="163" t="s">
        <v>214</v>
      </c>
      <c r="D24" s="163" t="s">
        <v>213</v>
      </c>
      <c r="E24" s="163"/>
      <c r="F24" s="163" t="s">
        <v>11</v>
      </c>
      <c r="G24" s="164">
        <v>1</v>
      </c>
      <c r="H24" s="225"/>
      <c r="I24" s="226">
        <f t="shared" si="0"/>
        <v>0</v>
      </c>
      <c r="J24" s="175"/>
    </row>
    <row r="25" spans="1:10" x14ac:dyDescent="0.25">
      <c r="A25" s="167" t="s">
        <v>212</v>
      </c>
      <c r="B25" s="163"/>
      <c r="C25" s="163" t="s">
        <v>211</v>
      </c>
      <c r="D25" s="163" t="s">
        <v>210</v>
      </c>
      <c r="E25" s="163" t="s">
        <v>37</v>
      </c>
      <c r="F25" s="163" t="s">
        <v>11</v>
      </c>
      <c r="G25" s="164">
        <v>3</v>
      </c>
      <c r="H25" s="225"/>
      <c r="I25" s="226">
        <f t="shared" si="0"/>
        <v>0</v>
      </c>
      <c r="J25" s="175"/>
    </row>
    <row r="26" spans="1:10" x14ac:dyDescent="0.25">
      <c r="A26" s="167" t="s">
        <v>209</v>
      </c>
      <c r="B26" s="163"/>
      <c r="C26" s="163" t="s">
        <v>208</v>
      </c>
      <c r="D26" s="163" t="s">
        <v>207</v>
      </c>
      <c r="E26" s="163" t="s">
        <v>29</v>
      </c>
      <c r="F26" s="163" t="s">
        <v>11</v>
      </c>
      <c r="G26" s="164">
        <v>13</v>
      </c>
      <c r="H26" s="225"/>
      <c r="I26" s="226">
        <f t="shared" si="0"/>
        <v>0</v>
      </c>
      <c r="J26" s="169"/>
    </row>
    <row r="27" spans="1:10" x14ac:dyDescent="0.25">
      <c r="A27" s="167" t="s">
        <v>206</v>
      </c>
      <c r="B27" s="163"/>
      <c r="C27" s="163" t="s">
        <v>205</v>
      </c>
      <c r="D27" s="163" t="s">
        <v>204</v>
      </c>
      <c r="E27" s="163" t="s">
        <v>201</v>
      </c>
      <c r="F27" s="163" t="s">
        <v>33</v>
      </c>
      <c r="G27" s="164">
        <v>105</v>
      </c>
      <c r="H27" s="225"/>
      <c r="I27" s="226">
        <f t="shared" si="0"/>
        <v>0</v>
      </c>
      <c r="J27" s="175"/>
    </row>
    <row r="28" spans="1:10" ht="21" x14ac:dyDescent="0.25">
      <c r="A28" s="167" t="s">
        <v>203</v>
      </c>
      <c r="B28" s="163" t="s">
        <v>19</v>
      </c>
      <c r="C28" s="163" t="s">
        <v>24</v>
      </c>
      <c r="D28" s="163" t="s">
        <v>27</v>
      </c>
      <c r="E28" s="163" t="s">
        <v>201</v>
      </c>
      <c r="F28" s="163" t="s">
        <v>21</v>
      </c>
      <c r="G28" s="164">
        <v>81.52</v>
      </c>
      <c r="H28" s="225"/>
      <c r="I28" s="226">
        <f t="shared" si="0"/>
        <v>0</v>
      </c>
      <c r="J28" s="175" t="s">
        <v>19</v>
      </c>
    </row>
    <row r="29" spans="1:10" ht="21" x14ac:dyDescent="0.25">
      <c r="A29" s="167" t="s">
        <v>202</v>
      </c>
      <c r="B29" s="163" t="s">
        <v>19</v>
      </c>
      <c r="C29" s="163" t="s">
        <v>24</v>
      </c>
      <c r="D29" s="163" t="s">
        <v>23</v>
      </c>
      <c r="E29" s="163" t="s">
        <v>201</v>
      </c>
      <c r="F29" s="163" t="s">
        <v>21</v>
      </c>
      <c r="G29" s="164">
        <v>81.52</v>
      </c>
      <c r="H29" s="225"/>
      <c r="I29" s="226">
        <f t="shared" si="0"/>
        <v>0</v>
      </c>
      <c r="J29" s="175" t="s">
        <v>19</v>
      </c>
    </row>
    <row r="30" spans="1:10" ht="21.75" thickBot="1" x14ac:dyDescent="0.3">
      <c r="A30" s="170" t="s">
        <v>200</v>
      </c>
      <c r="B30" s="171" t="s">
        <v>19</v>
      </c>
      <c r="C30" s="171" t="s">
        <v>199</v>
      </c>
      <c r="D30" s="171" t="s">
        <v>198</v>
      </c>
      <c r="E30" s="171" t="s">
        <v>41</v>
      </c>
      <c r="F30" s="171" t="s">
        <v>11</v>
      </c>
      <c r="G30" s="172">
        <v>1</v>
      </c>
      <c r="H30" s="227"/>
      <c r="I30" s="228">
        <f t="shared" si="0"/>
        <v>0</v>
      </c>
      <c r="J30" s="175"/>
    </row>
    <row r="31" spans="1:10" ht="14.25" thickTop="1" thickBot="1" x14ac:dyDescent="0.3">
      <c r="A31" s="229"/>
      <c r="B31" s="230"/>
      <c r="C31" s="230"/>
      <c r="D31" s="230"/>
      <c r="E31" s="231" t="s">
        <v>10</v>
      </c>
      <c r="F31" s="232"/>
      <c r="G31" s="233"/>
      <c r="H31" s="233"/>
      <c r="I31" s="234">
        <f>SUM(I5:I30)</f>
        <v>0</v>
      </c>
      <c r="J31" s="235"/>
    </row>
    <row r="32" spans="1:10" ht="13.5" thickTop="1" x14ac:dyDescent="0.25">
      <c r="I32" s="236"/>
    </row>
  </sheetData>
  <pageMargins left="0.75" right="0.75" top="1" bottom="1" header="0.5" footer="0.5"/>
  <pageSetup paperSize="9" scale="5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</sheetPr>
  <dimension ref="A1:F17"/>
  <sheetViews>
    <sheetView view="pageBreakPreview" zoomScale="130" zoomScaleNormal="100" workbookViewId="0">
      <selection activeCell="A2" sqref="A2:F2"/>
    </sheetView>
  </sheetViews>
  <sheetFormatPr defaultRowHeight="12.75" outlineLevelRow="1" x14ac:dyDescent="0.25"/>
  <cols>
    <col min="1" max="1" width="4.5703125" style="190" customWidth="1"/>
    <col min="2" max="2" width="55.7109375" style="190" bestFit="1" customWidth="1"/>
    <col min="3" max="3" width="7.140625" style="190" customWidth="1"/>
    <col min="4" max="4" width="8.85546875" style="190" customWidth="1"/>
    <col min="5" max="5" width="12.85546875" style="190" customWidth="1"/>
    <col min="6" max="6" width="14.85546875" style="190" bestFit="1" customWidth="1"/>
    <col min="7" max="16384" width="9.140625" style="190"/>
  </cols>
  <sheetData>
    <row r="1" spans="1:6" ht="24.75" thickTop="1" thickBot="1" x14ac:dyDescent="0.3">
      <c r="A1" s="380" t="s">
        <v>127</v>
      </c>
      <c r="B1" s="381"/>
      <c r="C1" s="381"/>
      <c r="D1" s="381"/>
      <c r="E1" s="381"/>
      <c r="F1" s="382"/>
    </row>
    <row r="2" spans="1:6" ht="70.5" customHeight="1" thickTop="1" thickBot="1" x14ac:dyDescent="0.3">
      <c r="A2" s="383" t="s">
        <v>412</v>
      </c>
      <c r="B2" s="384"/>
      <c r="C2" s="384"/>
      <c r="D2" s="384"/>
      <c r="E2" s="384"/>
      <c r="F2" s="385"/>
    </row>
    <row r="3" spans="1:6" ht="22.5" thickTop="1" thickBot="1" x14ac:dyDescent="0.3">
      <c r="A3" s="191" t="s">
        <v>126</v>
      </c>
      <c r="B3" s="192" t="s">
        <v>411</v>
      </c>
      <c r="C3" s="192" t="s">
        <v>410</v>
      </c>
      <c r="D3" s="192" t="s">
        <v>409</v>
      </c>
      <c r="E3" s="192" t="s">
        <v>408</v>
      </c>
      <c r="F3" s="193" t="s">
        <v>407</v>
      </c>
    </row>
    <row r="4" spans="1:6" ht="14.25" thickTop="1" thickBot="1" x14ac:dyDescent="0.3">
      <c r="A4" s="194" t="s">
        <v>117</v>
      </c>
      <c r="B4" s="195" t="s">
        <v>406</v>
      </c>
      <c r="C4" s="195" t="s">
        <v>19</v>
      </c>
      <c r="D4" s="196" t="s">
        <v>19</v>
      </c>
      <c r="E4" s="197"/>
      <c r="F4" s="198"/>
    </row>
    <row r="5" spans="1:6" ht="21.75" outlineLevel="1" thickTop="1" x14ac:dyDescent="0.25">
      <c r="A5" s="199" t="s">
        <v>115</v>
      </c>
      <c r="B5" s="200" t="s">
        <v>405</v>
      </c>
      <c r="C5" s="200" t="s">
        <v>33</v>
      </c>
      <c r="D5" s="201">
        <f>2*799</f>
        <v>1598</v>
      </c>
      <c r="E5" s="202"/>
      <c r="F5" s="203">
        <f>ROUND(E5*D5,2)</f>
        <v>0</v>
      </c>
    </row>
    <row r="6" spans="1:6" ht="21" outlineLevel="1" x14ac:dyDescent="0.25">
      <c r="A6" s="204" t="s">
        <v>113</v>
      </c>
      <c r="B6" s="205" t="s">
        <v>404</v>
      </c>
      <c r="C6" s="205" t="s">
        <v>11</v>
      </c>
      <c r="D6" s="206">
        <v>5</v>
      </c>
      <c r="E6" s="207"/>
      <c r="F6" s="208">
        <f t="shared" ref="F6:F15" si="0">ROUND(E6*D6,2)</f>
        <v>0</v>
      </c>
    </row>
    <row r="7" spans="1:6" ht="21" outlineLevel="1" x14ac:dyDescent="0.25">
      <c r="A7" s="204" t="s">
        <v>112</v>
      </c>
      <c r="B7" s="205" t="s">
        <v>403</v>
      </c>
      <c r="C7" s="205" t="s">
        <v>11</v>
      </c>
      <c r="D7" s="206">
        <v>8</v>
      </c>
      <c r="E7" s="207"/>
      <c r="F7" s="208">
        <f t="shared" si="0"/>
        <v>0</v>
      </c>
    </row>
    <row r="8" spans="1:6" ht="33.75" customHeight="1" outlineLevel="1" x14ac:dyDescent="0.25">
      <c r="A8" s="204" t="s">
        <v>111</v>
      </c>
      <c r="B8" s="205" t="s">
        <v>402</v>
      </c>
      <c r="C8" s="205" t="s">
        <v>11</v>
      </c>
      <c r="D8" s="206">
        <v>13</v>
      </c>
      <c r="E8" s="207"/>
      <c r="F8" s="208">
        <f t="shared" si="0"/>
        <v>0</v>
      </c>
    </row>
    <row r="9" spans="1:6" ht="15" customHeight="1" outlineLevel="1" x14ac:dyDescent="0.25">
      <c r="A9" s="209" t="s">
        <v>110</v>
      </c>
      <c r="B9" s="210" t="s">
        <v>401</v>
      </c>
      <c r="C9" s="210" t="s">
        <v>33</v>
      </c>
      <c r="D9" s="211">
        <v>799</v>
      </c>
      <c r="E9" s="207"/>
      <c r="F9" s="208">
        <f t="shared" si="0"/>
        <v>0</v>
      </c>
    </row>
    <row r="10" spans="1:6" ht="21.75" customHeight="1" outlineLevel="1" x14ac:dyDescent="0.25">
      <c r="A10" s="209" t="s">
        <v>108</v>
      </c>
      <c r="B10" s="210" t="s">
        <v>400</v>
      </c>
      <c r="C10" s="210" t="s">
        <v>33</v>
      </c>
      <c r="D10" s="211">
        <v>799</v>
      </c>
      <c r="E10" s="207"/>
      <c r="F10" s="208">
        <f t="shared" si="0"/>
        <v>0</v>
      </c>
    </row>
    <row r="11" spans="1:6" outlineLevel="1" x14ac:dyDescent="0.25">
      <c r="A11" s="204" t="s">
        <v>106</v>
      </c>
      <c r="B11" s="205" t="s">
        <v>399</v>
      </c>
      <c r="C11" s="205" t="s">
        <v>11</v>
      </c>
      <c r="D11" s="206">
        <v>26</v>
      </c>
      <c r="E11" s="212"/>
      <c r="F11" s="208">
        <f t="shared" si="0"/>
        <v>0</v>
      </c>
    </row>
    <row r="12" spans="1:6" outlineLevel="1" x14ac:dyDescent="0.25">
      <c r="A12" s="204" t="s">
        <v>103</v>
      </c>
      <c r="B12" s="205" t="s">
        <v>398</v>
      </c>
      <c r="C12" s="205" t="s">
        <v>33</v>
      </c>
      <c r="D12" s="206">
        <v>799</v>
      </c>
      <c r="E12" s="212"/>
      <c r="F12" s="208">
        <f t="shared" si="0"/>
        <v>0</v>
      </c>
    </row>
    <row r="13" spans="1:6" outlineLevel="1" x14ac:dyDescent="0.25">
      <c r="A13" s="209" t="s">
        <v>100</v>
      </c>
      <c r="B13" s="210" t="s">
        <v>397</v>
      </c>
      <c r="C13" s="210" t="s">
        <v>394</v>
      </c>
      <c r="D13" s="211">
        <v>37</v>
      </c>
      <c r="E13" s="207"/>
      <c r="F13" s="208">
        <f t="shared" si="0"/>
        <v>0</v>
      </c>
    </row>
    <row r="14" spans="1:6" ht="21" outlineLevel="1" x14ac:dyDescent="0.25">
      <c r="A14" s="204" t="s">
        <v>97</v>
      </c>
      <c r="B14" s="205" t="s">
        <v>396</v>
      </c>
      <c r="C14" s="205" t="s">
        <v>133</v>
      </c>
      <c r="D14" s="206">
        <v>63.92</v>
      </c>
      <c r="E14" s="212"/>
      <c r="F14" s="208">
        <f t="shared" si="0"/>
        <v>0</v>
      </c>
    </row>
    <row r="15" spans="1:6" ht="13.5" outlineLevel="1" thickBot="1" x14ac:dyDescent="0.3">
      <c r="A15" s="213" t="s">
        <v>96</v>
      </c>
      <c r="B15" s="214" t="s">
        <v>395</v>
      </c>
      <c r="C15" s="214" t="s">
        <v>394</v>
      </c>
      <c r="D15" s="215">
        <v>1</v>
      </c>
      <c r="E15" s="216"/>
      <c r="F15" s="208">
        <f t="shared" si="0"/>
        <v>0</v>
      </c>
    </row>
    <row r="16" spans="1:6" ht="14.25" thickTop="1" thickBot="1" x14ac:dyDescent="0.3">
      <c r="E16" s="217" t="s">
        <v>393</v>
      </c>
      <c r="F16" s="218">
        <f>SUM(F5:F15)</f>
        <v>0</v>
      </c>
    </row>
    <row r="17" ht="13.5" thickTop="1" x14ac:dyDescent="0.25"/>
  </sheetData>
  <mergeCells count="2">
    <mergeCell ref="A1:F1"/>
    <mergeCell ref="A2:F2"/>
  </mergeCells>
  <pageMargins left="0.55118110236220474" right="0.15748031496062992" top="0.59055118110236227" bottom="0.78740157480314965" header="0.51181102362204722" footer="0.51181102362204722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70"/>
  <sheetViews>
    <sheetView view="pageBreakPreview" topLeftCell="A16" zoomScaleNormal="100" zoomScaleSheetLayoutView="100" workbookViewId="0">
      <selection activeCell="D4" sqref="D4:H4"/>
    </sheetView>
  </sheetViews>
  <sheetFormatPr defaultRowHeight="12.75" x14ac:dyDescent="0.25"/>
  <cols>
    <col min="1" max="1" width="4.42578125" style="143" customWidth="1"/>
    <col min="2" max="2" width="13.42578125" style="143" customWidth="1"/>
    <col min="3" max="3" width="12.42578125" style="143" customWidth="1"/>
    <col min="4" max="4" width="57" style="143" customWidth="1"/>
    <col min="5" max="5" width="6" style="143" customWidth="1"/>
    <col min="6" max="6" width="9.7109375" style="143" customWidth="1"/>
    <col min="7" max="7" width="10.42578125" style="144" bestFit="1" customWidth="1"/>
    <col min="8" max="8" width="14.42578125" style="144" bestFit="1" customWidth="1"/>
    <col min="9" max="16384" width="9.140625" style="143"/>
  </cols>
  <sheetData>
    <row r="1" spans="1:10" ht="13.5" thickBot="1" x14ac:dyDescent="0.3">
      <c r="D1" s="143" t="s">
        <v>127</v>
      </c>
    </row>
    <row r="2" spans="1:10" ht="39.75" customHeight="1" thickTop="1" thickBot="1" x14ac:dyDescent="0.3">
      <c r="A2" s="145" t="s">
        <v>126</v>
      </c>
      <c r="B2" s="146" t="s">
        <v>125</v>
      </c>
      <c r="C2" s="146" t="s">
        <v>124</v>
      </c>
      <c r="D2" s="146"/>
      <c r="E2" s="146" t="s">
        <v>123</v>
      </c>
      <c r="F2" s="146" t="s">
        <v>122</v>
      </c>
      <c r="G2" s="147" t="s">
        <v>515</v>
      </c>
      <c r="H2" s="148" t="s">
        <v>120</v>
      </c>
    </row>
    <row r="3" spans="1:10" s="154" customFormat="1" ht="14.25" thickTop="1" thickBot="1" x14ac:dyDescent="0.3">
      <c r="A3" s="149" t="s">
        <v>19</v>
      </c>
      <c r="B3" s="150" t="s">
        <v>19</v>
      </c>
      <c r="C3" s="150" t="s">
        <v>119</v>
      </c>
      <c r="D3" s="150" t="s">
        <v>514</v>
      </c>
      <c r="E3" s="151" t="s">
        <v>19</v>
      </c>
      <c r="F3" s="151" t="s">
        <v>19</v>
      </c>
      <c r="G3" s="152" t="s">
        <v>19</v>
      </c>
      <c r="H3" s="153" t="s">
        <v>19</v>
      </c>
    </row>
    <row r="4" spans="1:10" ht="14.25" thickTop="1" thickBot="1" x14ac:dyDescent="0.3">
      <c r="A4" s="149" t="s">
        <v>117</v>
      </c>
      <c r="B4" s="150" t="s">
        <v>513</v>
      </c>
      <c r="C4" s="150" t="s">
        <v>72</v>
      </c>
      <c r="D4" s="369" t="s">
        <v>512</v>
      </c>
      <c r="E4" s="370"/>
      <c r="F4" s="370"/>
      <c r="G4" s="370"/>
      <c r="H4" s="386"/>
    </row>
    <row r="5" spans="1:10" ht="32.25" thickTop="1" x14ac:dyDescent="0.25">
      <c r="A5" s="155" t="s">
        <v>115</v>
      </c>
      <c r="B5" s="156"/>
      <c r="C5" s="157" t="s">
        <v>447</v>
      </c>
      <c r="D5" s="157" t="s">
        <v>511</v>
      </c>
      <c r="E5" s="157" t="s">
        <v>33</v>
      </c>
      <c r="F5" s="158">
        <v>380</v>
      </c>
      <c r="G5" s="159"/>
      <c r="H5" s="160">
        <f>ROUND(G5*F5,2)</f>
        <v>0</v>
      </c>
    </row>
    <row r="6" spans="1:10" x14ac:dyDescent="0.25">
      <c r="A6" s="161" t="s">
        <v>113</v>
      </c>
      <c r="B6" s="162"/>
      <c r="C6" s="163" t="s">
        <v>510</v>
      </c>
      <c r="D6" s="163" t="s">
        <v>509</v>
      </c>
      <c r="E6" s="163" t="s">
        <v>508</v>
      </c>
      <c r="F6" s="164">
        <v>6</v>
      </c>
      <c r="G6" s="165"/>
      <c r="H6" s="166">
        <f t="shared" ref="H6:H39" si="0">ROUND(G6*F6,2)</f>
        <v>0</v>
      </c>
    </row>
    <row r="7" spans="1:10" ht="21" x14ac:dyDescent="0.25">
      <c r="A7" s="167" t="s">
        <v>112</v>
      </c>
      <c r="B7" s="163" t="s">
        <v>19</v>
      </c>
      <c r="C7" s="163" t="s">
        <v>422</v>
      </c>
      <c r="D7" s="163" t="s">
        <v>507</v>
      </c>
      <c r="E7" s="163" t="s">
        <v>11</v>
      </c>
      <c r="F7" s="164">
        <v>1</v>
      </c>
      <c r="G7" s="165"/>
      <c r="H7" s="166">
        <f t="shared" si="0"/>
        <v>0</v>
      </c>
    </row>
    <row r="8" spans="1:10" ht="21" x14ac:dyDescent="0.25">
      <c r="A8" s="167" t="s">
        <v>111</v>
      </c>
      <c r="B8" s="163"/>
      <c r="C8" s="163" t="s">
        <v>422</v>
      </c>
      <c r="D8" s="163" t="s">
        <v>506</v>
      </c>
      <c r="E8" s="163" t="s">
        <v>11</v>
      </c>
      <c r="F8" s="164">
        <v>5</v>
      </c>
      <c r="G8" s="165"/>
      <c r="H8" s="166">
        <f t="shared" si="0"/>
        <v>0</v>
      </c>
    </row>
    <row r="9" spans="1:10" ht="32.25" customHeight="1" x14ac:dyDescent="0.25">
      <c r="A9" s="167" t="s">
        <v>110</v>
      </c>
      <c r="B9" s="163"/>
      <c r="C9" s="163" t="s">
        <v>449</v>
      </c>
      <c r="D9" s="163" t="s">
        <v>448</v>
      </c>
      <c r="E9" s="163" t="s">
        <v>11</v>
      </c>
      <c r="F9" s="164">
        <v>6</v>
      </c>
      <c r="G9" s="165"/>
      <c r="H9" s="166">
        <f t="shared" si="0"/>
        <v>0</v>
      </c>
      <c r="J9" s="168"/>
    </row>
    <row r="10" spans="1:10" ht="31.5" x14ac:dyDescent="0.25">
      <c r="A10" s="167" t="s">
        <v>108</v>
      </c>
      <c r="B10" s="163"/>
      <c r="C10" s="163" t="s">
        <v>447</v>
      </c>
      <c r="D10" s="163" t="s">
        <v>505</v>
      </c>
      <c r="E10" s="163" t="s">
        <v>33</v>
      </c>
      <c r="F10" s="164">
        <v>776</v>
      </c>
      <c r="G10" s="165"/>
      <c r="H10" s="166">
        <f t="shared" si="0"/>
        <v>0</v>
      </c>
    </row>
    <row r="11" spans="1:10" ht="21" x14ac:dyDescent="0.25">
      <c r="A11" s="167" t="s">
        <v>106</v>
      </c>
      <c r="B11" s="163" t="s">
        <v>19</v>
      </c>
      <c r="C11" s="163" t="s">
        <v>443</v>
      </c>
      <c r="D11" s="163" t="s">
        <v>442</v>
      </c>
      <c r="E11" s="163" t="s">
        <v>33</v>
      </c>
      <c r="F11" s="164">
        <v>776</v>
      </c>
      <c r="G11" s="165"/>
      <c r="H11" s="166">
        <f t="shared" si="0"/>
        <v>0</v>
      </c>
    </row>
    <row r="12" spans="1:10" ht="21" x14ac:dyDescent="0.25">
      <c r="A12" s="167" t="s">
        <v>103</v>
      </c>
      <c r="B12" s="163" t="s">
        <v>19</v>
      </c>
      <c r="C12" s="163" t="s">
        <v>445</v>
      </c>
      <c r="D12" s="163" t="s">
        <v>504</v>
      </c>
      <c r="E12" s="163" t="s">
        <v>11</v>
      </c>
      <c r="F12" s="164">
        <v>130</v>
      </c>
      <c r="G12" s="165"/>
      <c r="H12" s="166">
        <f t="shared" si="0"/>
        <v>0</v>
      </c>
    </row>
    <row r="13" spans="1:10" ht="21" x14ac:dyDescent="0.25">
      <c r="A13" s="167" t="s">
        <v>100</v>
      </c>
      <c r="B13" s="163" t="s">
        <v>19</v>
      </c>
      <c r="C13" s="163" t="s">
        <v>503</v>
      </c>
      <c r="D13" s="163" t="s">
        <v>502</v>
      </c>
      <c r="E13" s="163" t="s">
        <v>11</v>
      </c>
      <c r="F13" s="164">
        <v>16</v>
      </c>
      <c r="G13" s="165"/>
      <c r="H13" s="166">
        <f t="shared" si="0"/>
        <v>0</v>
      </c>
    </row>
    <row r="14" spans="1:10" x14ac:dyDescent="0.25">
      <c r="A14" s="167" t="s">
        <v>97</v>
      </c>
      <c r="B14" s="163" t="s">
        <v>19</v>
      </c>
      <c r="C14" s="163" t="s">
        <v>501</v>
      </c>
      <c r="D14" s="163" t="s">
        <v>500</v>
      </c>
      <c r="E14" s="163" t="s">
        <v>499</v>
      </c>
      <c r="F14" s="164">
        <v>10</v>
      </c>
      <c r="G14" s="165"/>
      <c r="H14" s="166">
        <f t="shared" si="0"/>
        <v>0</v>
      </c>
      <c r="J14" s="168"/>
    </row>
    <row r="15" spans="1:10" x14ac:dyDescent="0.25">
      <c r="A15" s="167" t="s">
        <v>96</v>
      </c>
      <c r="B15" s="163"/>
      <c r="C15" s="163" t="s">
        <v>498</v>
      </c>
      <c r="D15" s="163" t="s">
        <v>497</v>
      </c>
      <c r="E15" s="163" t="s">
        <v>33</v>
      </c>
      <c r="F15" s="164">
        <v>24</v>
      </c>
      <c r="G15" s="165"/>
      <c r="H15" s="166">
        <f t="shared" si="0"/>
        <v>0</v>
      </c>
      <c r="I15" s="168"/>
      <c r="J15" s="168"/>
    </row>
    <row r="16" spans="1:10" ht="21" x14ac:dyDescent="0.25">
      <c r="A16" s="167" t="s">
        <v>95</v>
      </c>
      <c r="B16" s="163"/>
      <c r="C16" s="163" t="s">
        <v>495</v>
      </c>
      <c r="D16" s="163" t="s">
        <v>496</v>
      </c>
      <c r="E16" s="163" t="s">
        <v>33</v>
      </c>
      <c r="F16" s="164">
        <v>686</v>
      </c>
      <c r="G16" s="165"/>
      <c r="H16" s="166">
        <f t="shared" si="0"/>
        <v>0</v>
      </c>
    </row>
    <row r="17" spans="1:10" ht="21" x14ac:dyDescent="0.25">
      <c r="A17" s="167" t="s">
        <v>232</v>
      </c>
      <c r="B17" s="163"/>
      <c r="C17" s="163" t="s">
        <v>495</v>
      </c>
      <c r="D17" s="163" t="s">
        <v>494</v>
      </c>
      <c r="E17" s="163" t="s">
        <v>33</v>
      </c>
      <c r="F17" s="164">
        <v>705</v>
      </c>
      <c r="G17" s="165"/>
      <c r="H17" s="166">
        <f t="shared" si="0"/>
        <v>0</v>
      </c>
    </row>
    <row r="18" spans="1:10" ht="21" x14ac:dyDescent="0.25">
      <c r="A18" s="167" t="s">
        <v>230</v>
      </c>
      <c r="B18" s="163"/>
      <c r="C18" s="163" t="s">
        <v>493</v>
      </c>
      <c r="D18" s="163" t="s">
        <v>492</v>
      </c>
      <c r="E18" s="163" t="s">
        <v>33</v>
      </c>
      <c r="F18" s="164">
        <v>500</v>
      </c>
      <c r="G18" s="165"/>
      <c r="H18" s="166">
        <f t="shared" si="0"/>
        <v>0</v>
      </c>
    </row>
    <row r="19" spans="1:10" ht="31.5" x14ac:dyDescent="0.25">
      <c r="A19" s="167" t="s">
        <v>226</v>
      </c>
      <c r="B19" s="163"/>
      <c r="C19" s="163" t="s">
        <v>491</v>
      </c>
      <c r="D19" s="163" t="s">
        <v>490</v>
      </c>
      <c r="E19" s="163" t="s">
        <v>478</v>
      </c>
      <c r="F19" s="164">
        <v>1</v>
      </c>
      <c r="G19" s="165"/>
      <c r="H19" s="166">
        <f t="shared" si="0"/>
        <v>0</v>
      </c>
    </row>
    <row r="20" spans="1:10" ht="31.5" x14ac:dyDescent="0.25">
      <c r="A20" s="167" t="s">
        <v>225</v>
      </c>
      <c r="B20" s="163" t="s">
        <v>19</v>
      </c>
      <c r="C20" s="163" t="s">
        <v>489</v>
      </c>
      <c r="D20" s="163" t="s">
        <v>488</v>
      </c>
      <c r="E20" s="163" t="s">
        <v>478</v>
      </c>
      <c r="F20" s="164">
        <v>2</v>
      </c>
      <c r="G20" s="165"/>
      <c r="H20" s="166">
        <f t="shared" si="0"/>
        <v>0</v>
      </c>
    </row>
    <row r="21" spans="1:10" ht="31.5" x14ac:dyDescent="0.25">
      <c r="A21" s="167" t="s">
        <v>222</v>
      </c>
      <c r="B21" s="163"/>
      <c r="C21" s="163" t="s">
        <v>487</v>
      </c>
      <c r="D21" s="163" t="s">
        <v>486</v>
      </c>
      <c r="E21" s="163" t="s">
        <v>478</v>
      </c>
      <c r="F21" s="164">
        <v>10</v>
      </c>
      <c r="G21" s="165"/>
      <c r="H21" s="166">
        <f t="shared" si="0"/>
        <v>0</v>
      </c>
      <c r="J21" s="168"/>
    </row>
    <row r="22" spans="1:10" ht="21" customHeight="1" x14ac:dyDescent="0.25">
      <c r="A22" s="167" t="s">
        <v>220</v>
      </c>
      <c r="B22" s="163" t="s">
        <v>19</v>
      </c>
      <c r="C22" s="163" t="s">
        <v>485</v>
      </c>
      <c r="D22" s="163" t="s">
        <v>484</v>
      </c>
      <c r="E22" s="163" t="s">
        <v>16</v>
      </c>
      <c r="F22" s="164">
        <f>0.243+0.136</f>
        <v>0.379</v>
      </c>
      <c r="G22" s="165"/>
      <c r="H22" s="166">
        <f t="shared" si="0"/>
        <v>0</v>
      </c>
    </row>
    <row r="23" spans="1:10" ht="23.25" customHeight="1" x14ac:dyDescent="0.25">
      <c r="A23" s="167" t="s">
        <v>219</v>
      </c>
      <c r="B23" s="163" t="s">
        <v>19</v>
      </c>
      <c r="C23" s="163" t="s">
        <v>483</v>
      </c>
      <c r="D23" s="163" t="s">
        <v>482</v>
      </c>
      <c r="E23" s="163" t="s">
        <v>478</v>
      </c>
      <c r="F23" s="164">
        <v>2</v>
      </c>
      <c r="G23" s="165"/>
      <c r="H23" s="166">
        <f t="shared" si="0"/>
        <v>0</v>
      </c>
    </row>
    <row r="24" spans="1:10" ht="31.5" x14ac:dyDescent="0.25">
      <c r="A24" s="167" t="s">
        <v>215</v>
      </c>
      <c r="B24" s="163" t="s">
        <v>19</v>
      </c>
      <c r="C24" s="163" t="s">
        <v>481</v>
      </c>
      <c r="D24" s="163" t="s">
        <v>432</v>
      </c>
      <c r="E24" s="163" t="s">
        <v>478</v>
      </c>
      <c r="F24" s="164">
        <v>22</v>
      </c>
      <c r="G24" s="165"/>
      <c r="H24" s="166">
        <f t="shared" si="0"/>
        <v>0</v>
      </c>
    </row>
    <row r="25" spans="1:10" x14ac:dyDescent="0.25">
      <c r="A25" s="167" t="s">
        <v>212</v>
      </c>
      <c r="B25" s="163"/>
      <c r="C25" s="163" t="s">
        <v>480</v>
      </c>
      <c r="D25" s="163" t="s">
        <v>479</v>
      </c>
      <c r="E25" s="163" t="s">
        <v>478</v>
      </c>
      <c r="F25" s="164">
        <v>1</v>
      </c>
      <c r="G25" s="165"/>
      <c r="H25" s="166">
        <f t="shared" si="0"/>
        <v>0</v>
      </c>
    </row>
    <row r="26" spans="1:10" x14ac:dyDescent="0.25">
      <c r="A26" s="167" t="s">
        <v>209</v>
      </c>
      <c r="B26" s="163" t="s">
        <v>19</v>
      </c>
      <c r="C26" s="163" t="s">
        <v>477</v>
      </c>
      <c r="D26" s="163" t="s">
        <v>424</v>
      </c>
      <c r="E26" s="163" t="s">
        <v>11</v>
      </c>
      <c r="F26" s="164">
        <v>2</v>
      </c>
      <c r="G26" s="165"/>
      <c r="H26" s="166">
        <f t="shared" si="0"/>
        <v>0</v>
      </c>
      <c r="I26" s="169"/>
    </row>
    <row r="27" spans="1:10" ht="33" customHeight="1" x14ac:dyDescent="0.25">
      <c r="A27" s="167" t="s">
        <v>206</v>
      </c>
      <c r="B27" s="163"/>
      <c r="C27" s="163" t="s">
        <v>102</v>
      </c>
      <c r="D27" s="163" t="s">
        <v>476</v>
      </c>
      <c r="E27" s="163" t="s">
        <v>33</v>
      </c>
      <c r="F27" s="164">
        <v>28</v>
      </c>
      <c r="G27" s="165"/>
      <c r="H27" s="166">
        <f t="shared" si="0"/>
        <v>0</v>
      </c>
    </row>
    <row r="28" spans="1:10" ht="14.25" customHeight="1" x14ac:dyDescent="0.25">
      <c r="A28" s="167" t="s">
        <v>203</v>
      </c>
      <c r="B28" s="163" t="s">
        <v>19</v>
      </c>
      <c r="C28" s="163" t="s">
        <v>475</v>
      </c>
      <c r="D28" s="163" t="s">
        <v>474</v>
      </c>
      <c r="E28" s="163" t="s">
        <v>45</v>
      </c>
      <c r="F28" s="164">
        <v>13</v>
      </c>
      <c r="G28" s="165"/>
      <c r="H28" s="166">
        <f t="shared" si="0"/>
        <v>0</v>
      </c>
    </row>
    <row r="29" spans="1:10" ht="21" customHeight="1" x14ac:dyDescent="0.25">
      <c r="A29" s="167" t="s">
        <v>202</v>
      </c>
      <c r="B29" s="163"/>
      <c r="C29" s="163" t="s">
        <v>473</v>
      </c>
      <c r="D29" s="163" t="s">
        <v>472</v>
      </c>
      <c r="E29" s="163" t="s">
        <v>45</v>
      </c>
      <c r="F29" s="164">
        <v>3</v>
      </c>
      <c r="G29" s="165"/>
      <c r="H29" s="166">
        <f t="shared" si="0"/>
        <v>0</v>
      </c>
      <c r="J29" s="168"/>
    </row>
    <row r="30" spans="1:10" ht="21.75" customHeight="1" x14ac:dyDescent="0.25">
      <c r="A30" s="167" t="s">
        <v>200</v>
      </c>
      <c r="B30" s="163"/>
      <c r="C30" s="163" t="s">
        <v>471</v>
      </c>
      <c r="D30" s="163" t="s">
        <v>470</v>
      </c>
      <c r="E30" s="163" t="s">
        <v>45</v>
      </c>
      <c r="F30" s="164">
        <v>3</v>
      </c>
      <c r="G30" s="165"/>
      <c r="H30" s="166">
        <f t="shared" si="0"/>
        <v>0</v>
      </c>
    </row>
    <row r="31" spans="1:10" ht="21.75" customHeight="1" x14ac:dyDescent="0.25">
      <c r="A31" s="167" t="s">
        <v>469</v>
      </c>
      <c r="B31" s="163" t="s">
        <v>19</v>
      </c>
      <c r="C31" s="163" t="s">
        <v>468</v>
      </c>
      <c r="D31" s="163" t="s">
        <v>430</v>
      </c>
      <c r="E31" s="163" t="s">
        <v>45</v>
      </c>
      <c r="F31" s="164">
        <v>2</v>
      </c>
      <c r="G31" s="165"/>
      <c r="H31" s="166">
        <f t="shared" si="0"/>
        <v>0</v>
      </c>
    </row>
    <row r="32" spans="1:10" ht="22.5" customHeight="1" x14ac:dyDescent="0.25">
      <c r="A32" s="167" t="s">
        <v>467</v>
      </c>
      <c r="B32" s="163" t="s">
        <v>19</v>
      </c>
      <c r="C32" s="163" t="s">
        <v>466</v>
      </c>
      <c r="D32" s="163" t="s">
        <v>427</v>
      </c>
      <c r="E32" s="163" t="s">
        <v>45</v>
      </c>
      <c r="F32" s="164">
        <v>22</v>
      </c>
      <c r="G32" s="165"/>
      <c r="H32" s="166">
        <f t="shared" si="0"/>
        <v>0</v>
      </c>
    </row>
    <row r="33" spans="1:10" ht="14.25" customHeight="1" x14ac:dyDescent="0.25">
      <c r="A33" s="167" t="s">
        <v>465</v>
      </c>
      <c r="B33" s="163"/>
      <c r="C33" s="163" t="s">
        <v>35</v>
      </c>
      <c r="D33" s="163" t="s">
        <v>34</v>
      </c>
      <c r="E33" s="163" t="s">
        <v>33</v>
      </c>
      <c r="F33" s="164">
        <v>18</v>
      </c>
      <c r="G33" s="165"/>
      <c r="H33" s="166">
        <f t="shared" si="0"/>
        <v>0</v>
      </c>
    </row>
    <row r="34" spans="1:10" ht="12.75" customHeight="1" x14ac:dyDescent="0.25">
      <c r="A34" s="167" t="s">
        <v>464</v>
      </c>
      <c r="B34" s="163"/>
      <c r="C34" s="163" t="s">
        <v>31</v>
      </c>
      <c r="D34" s="163" t="s">
        <v>30</v>
      </c>
      <c r="E34" s="163" t="s">
        <v>11</v>
      </c>
      <c r="F34" s="164">
        <v>3</v>
      </c>
      <c r="G34" s="165"/>
      <c r="H34" s="166">
        <f t="shared" si="0"/>
        <v>0</v>
      </c>
      <c r="J34" s="168"/>
    </row>
    <row r="35" spans="1:10" ht="12.75" customHeight="1" x14ac:dyDescent="0.25">
      <c r="A35" s="167" t="s">
        <v>463</v>
      </c>
      <c r="B35" s="163"/>
      <c r="C35" s="163" t="s">
        <v>462</v>
      </c>
      <c r="D35" s="163" t="s">
        <v>461</v>
      </c>
      <c r="E35" s="163" t="s">
        <v>11</v>
      </c>
      <c r="F35" s="164">
        <v>3</v>
      </c>
      <c r="G35" s="165"/>
      <c r="H35" s="166">
        <f t="shared" si="0"/>
        <v>0</v>
      </c>
    </row>
    <row r="36" spans="1:10" ht="12.75" customHeight="1" x14ac:dyDescent="0.25">
      <c r="A36" s="167" t="s">
        <v>460</v>
      </c>
      <c r="B36" s="163"/>
      <c r="C36" s="163" t="s">
        <v>459</v>
      </c>
      <c r="D36" s="163" t="s">
        <v>458</v>
      </c>
      <c r="E36" s="163" t="s">
        <v>11</v>
      </c>
      <c r="F36" s="164">
        <v>1</v>
      </c>
      <c r="G36" s="165"/>
      <c r="H36" s="166">
        <f t="shared" si="0"/>
        <v>0</v>
      </c>
    </row>
    <row r="37" spans="1:10" ht="21" x14ac:dyDescent="0.25">
      <c r="A37" s="167" t="s">
        <v>457</v>
      </c>
      <c r="B37" s="163" t="s">
        <v>19</v>
      </c>
      <c r="C37" s="163" t="s">
        <v>24</v>
      </c>
      <c r="D37" s="163" t="s">
        <v>419</v>
      </c>
      <c r="E37" s="163" t="s">
        <v>133</v>
      </c>
      <c r="F37" s="164">
        <v>15.6</v>
      </c>
      <c r="G37" s="165"/>
      <c r="H37" s="166">
        <f t="shared" si="0"/>
        <v>0</v>
      </c>
    </row>
    <row r="38" spans="1:10" ht="21" x14ac:dyDescent="0.25">
      <c r="A38" s="167" t="s">
        <v>456</v>
      </c>
      <c r="B38" s="163" t="s">
        <v>19</v>
      </c>
      <c r="C38" s="163" t="s">
        <v>24</v>
      </c>
      <c r="D38" s="163" t="s">
        <v>417</v>
      </c>
      <c r="E38" s="163" t="s">
        <v>133</v>
      </c>
      <c r="F38" s="164">
        <v>15.6</v>
      </c>
      <c r="G38" s="165"/>
      <c r="H38" s="166">
        <f t="shared" si="0"/>
        <v>0</v>
      </c>
      <c r="I38" s="168"/>
    </row>
    <row r="39" spans="1:10" ht="21.75" thickBot="1" x14ac:dyDescent="0.3">
      <c r="A39" s="170" t="s">
        <v>455</v>
      </c>
      <c r="B39" s="171" t="s">
        <v>19</v>
      </c>
      <c r="C39" s="171" t="s">
        <v>14</v>
      </c>
      <c r="D39" s="171" t="s">
        <v>454</v>
      </c>
      <c r="E39" s="171" t="s">
        <v>11</v>
      </c>
      <c r="F39" s="172">
        <v>1</v>
      </c>
      <c r="G39" s="173"/>
      <c r="H39" s="174">
        <f t="shared" si="0"/>
        <v>0</v>
      </c>
      <c r="I39" s="175"/>
      <c r="J39" s="168"/>
    </row>
    <row r="40" spans="1:10" ht="14.25" thickTop="1" thickBot="1" x14ac:dyDescent="0.3">
      <c r="E40" s="374" t="s">
        <v>10</v>
      </c>
      <c r="F40" s="373"/>
      <c r="G40" s="373"/>
      <c r="H40" s="176">
        <f>SUM(H5:H39)</f>
        <v>0</v>
      </c>
    </row>
    <row r="41" spans="1:10" ht="14.25" customHeight="1" thickTop="1" thickBot="1" x14ac:dyDescent="0.3">
      <c r="A41" s="177" t="s">
        <v>453</v>
      </c>
      <c r="B41" s="178"/>
      <c r="C41" s="178"/>
      <c r="D41" s="369" t="s">
        <v>452</v>
      </c>
      <c r="E41" s="387"/>
      <c r="F41" s="387"/>
      <c r="G41" s="387"/>
      <c r="H41" s="388"/>
    </row>
    <row r="42" spans="1:10" ht="21.75" thickTop="1" x14ac:dyDescent="0.25">
      <c r="A42" s="179" t="s">
        <v>91</v>
      </c>
      <c r="B42" s="180"/>
      <c r="C42" s="158" t="s">
        <v>422</v>
      </c>
      <c r="D42" s="157" t="s">
        <v>451</v>
      </c>
      <c r="E42" s="158" t="s">
        <v>11</v>
      </c>
      <c r="F42" s="158">
        <v>6</v>
      </c>
      <c r="G42" s="159"/>
      <c r="H42" s="160">
        <f t="shared" ref="H42:H60" si="1">ROUND(G42*F42,2)</f>
        <v>0</v>
      </c>
    </row>
    <row r="43" spans="1:10" ht="21" x14ac:dyDescent="0.25">
      <c r="A43" s="181" t="s">
        <v>88</v>
      </c>
      <c r="B43" s="182"/>
      <c r="C43" s="164" t="s">
        <v>422</v>
      </c>
      <c r="D43" s="163" t="s">
        <v>450</v>
      </c>
      <c r="E43" s="164" t="s">
        <v>11</v>
      </c>
      <c r="F43" s="164">
        <v>1</v>
      </c>
      <c r="G43" s="165"/>
      <c r="H43" s="166">
        <f t="shared" si="1"/>
        <v>0</v>
      </c>
    </row>
    <row r="44" spans="1:10" ht="31.5" x14ac:dyDescent="0.25">
      <c r="A44" s="181" t="s">
        <v>85</v>
      </c>
      <c r="B44" s="182"/>
      <c r="C44" s="164" t="s">
        <v>449</v>
      </c>
      <c r="D44" s="163" t="s">
        <v>448</v>
      </c>
      <c r="E44" s="164" t="s">
        <v>11</v>
      </c>
      <c r="F44" s="164">
        <v>7</v>
      </c>
      <c r="G44" s="165"/>
      <c r="H44" s="166">
        <f t="shared" si="1"/>
        <v>0</v>
      </c>
    </row>
    <row r="45" spans="1:10" ht="31.5" x14ac:dyDescent="0.25">
      <c r="A45" s="181" t="s">
        <v>81</v>
      </c>
      <c r="B45" s="182"/>
      <c r="C45" s="164" t="s">
        <v>447</v>
      </c>
      <c r="D45" s="163" t="s">
        <v>446</v>
      </c>
      <c r="E45" s="164" t="s">
        <v>33</v>
      </c>
      <c r="F45" s="164">
        <v>347</v>
      </c>
      <c r="G45" s="165"/>
      <c r="H45" s="166">
        <f t="shared" si="1"/>
        <v>0</v>
      </c>
    </row>
    <row r="46" spans="1:10" ht="21" x14ac:dyDescent="0.25">
      <c r="A46" s="181" t="s">
        <v>77</v>
      </c>
      <c r="B46" s="182"/>
      <c r="C46" s="164" t="s">
        <v>445</v>
      </c>
      <c r="D46" s="163" t="s">
        <v>444</v>
      </c>
      <c r="E46" s="164" t="s">
        <v>11</v>
      </c>
      <c r="F46" s="164">
        <v>58</v>
      </c>
      <c r="G46" s="165"/>
      <c r="H46" s="166">
        <f t="shared" si="1"/>
        <v>0</v>
      </c>
      <c r="J46" s="168"/>
    </row>
    <row r="47" spans="1:10" ht="21" x14ac:dyDescent="0.25">
      <c r="A47" s="181" t="s">
        <v>76</v>
      </c>
      <c r="B47" s="182"/>
      <c r="C47" s="163" t="s">
        <v>443</v>
      </c>
      <c r="D47" s="163" t="s">
        <v>442</v>
      </c>
      <c r="E47" s="163" t="s">
        <v>33</v>
      </c>
      <c r="F47" s="164">
        <v>35</v>
      </c>
      <c r="G47" s="165"/>
      <c r="H47" s="166">
        <f t="shared" si="1"/>
        <v>0</v>
      </c>
      <c r="J47" s="168"/>
    </row>
    <row r="48" spans="1:10" ht="21" x14ac:dyDescent="0.25">
      <c r="A48" s="181" t="s">
        <v>74</v>
      </c>
      <c r="B48" s="182"/>
      <c r="C48" s="164" t="s">
        <v>69</v>
      </c>
      <c r="D48" s="163" t="s">
        <v>68</v>
      </c>
      <c r="E48" s="164" t="s">
        <v>33</v>
      </c>
      <c r="F48" s="164">
        <v>347</v>
      </c>
      <c r="G48" s="165"/>
      <c r="H48" s="166">
        <f t="shared" si="1"/>
        <v>0</v>
      </c>
    </row>
    <row r="49" spans="1:10" ht="21" x14ac:dyDescent="0.25">
      <c r="A49" s="181" t="s">
        <v>441</v>
      </c>
      <c r="B49" s="182"/>
      <c r="C49" s="164" t="s">
        <v>66</v>
      </c>
      <c r="D49" s="163" t="s">
        <v>65</v>
      </c>
      <c r="E49" s="164" t="s">
        <v>33</v>
      </c>
      <c r="F49" s="164">
        <v>347</v>
      </c>
      <c r="G49" s="165"/>
      <c r="H49" s="166">
        <f t="shared" si="1"/>
        <v>0</v>
      </c>
    </row>
    <row r="50" spans="1:10" x14ac:dyDescent="0.25">
      <c r="A50" s="181" t="s">
        <v>440</v>
      </c>
      <c r="B50" s="182"/>
      <c r="C50" s="164" t="s">
        <v>63</v>
      </c>
      <c r="D50" s="163" t="s">
        <v>62</v>
      </c>
      <c r="E50" s="164" t="s">
        <v>33</v>
      </c>
      <c r="F50" s="164">
        <v>347</v>
      </c>
      <c r="G50" s="165"/>
      <c r="H50" s="166">
        <f t="shared" si="1"/>
        <v>0</v>
      </c>
    </row>
    <row r="51" spans="1:10" ht="24" customHeight="1" x14ac:dyDescent="0.25">
      <c r="A51" s="181" t="s">
        <v>439</v>
      </c>
      <c r="B51" s="182"/>
      <c r="C51" s="164" t="s">
        <v>438</v>
      </c>
      <c r="D51" s="163" t="s">
        <v>437</v>
      </c>
      <c r="E51" s="164" t="s">
        <v>33</v>
      </c>
      <c r="F51" s="164">
        <v>2047</v>
      </c>
      <c r="G51" s="165"/>
      <c r="H51" s="166">
        <f t="shared" si="1"/>
        <v>0</v>
      </c>
    </row>
    <row r="52" spans="1:10" ht="23.25" customHeight="1" x14ac:dyDescent="0.25">
      <c r="A52" s="181" t="s">
        <v>436</v>
      </c>
      <c r="B52" s="182"/>
      <c r="C52" s="164" t="s">
        <v>433</v>
      </c>
      <c r="D52" s="163" t="s">
        <v>435</v>
      </c>
      <c r="E52" s="164" t="s">
        <v>11</v>
      </c>
      <c r="F52" s="164">
        <v>22</v>
      </c>
      <c r="G52" s="165"/>
      <c r="H52" s="166">
        <f t="shared" si="1"/>
        <v>0</v>
      </c>
    </row>
    <row r="53" spans="1:10" ht="31.5" x14ac:dyDescent="0.25">
      <c r="A53" s="181" t="s">
        <v>434</v>
      </c>
      <c r="B53" s="182"/>
      <c r="C53" s="164" t="s">
        <v>433</v>
      </c>
      <c r="D53" s="163" t="s">
        <v>432</v>
      </c>
      <c r="E53" s="164" t="s">
        <v>11</v>
      </c>
      <c r="F53" s="164">
        <v>280</v>
      </c>
      <c r="G53" s="165"/>
      <c r="H53" s="166">
        <f t="shared" si="1"/>
        <v>0</v>
      </c>
      <c r="J53" s="175"/>
    </row>
    <row r="54" spans="1:10" ht="21" x14ac:dyDescent="0.25">
      <c r="A54" s="181" t="s">
        <v>431</v>
      </c>
      <c r="B54" s="182"/>
      <c r="C54" s="164" t="s">
        <v>428</v>
      </c>
      <c r="D54" s="163" t="s">
        <v>430</v>
      </c>
      <c r="E54" s="164" t="s">
        <v>11</v>
      </c>
      <c r="F54" s="164">
        <v>22</v>
      </c>
      <c r="G54" s="165"/>
      <c r="H54" s="166">
        <f t="shared" si="1"/>
        <v>0</v>
      </c>
    </row>
    <row r="55" spans="1:10" ht="21" x14ac:dyDescent="0.25">
      <c r="A55" s="181" t="s">
        <v>429</v>
      </c>
      <c r="B55" s="182"/>
      <c r="C55" s="164" t="s">
        <v>428</v>
      </c>
      <c r="D55" s="163" t="s">
        <v>427</v>
      </c>
      <c r="E55" s="164" t="s">
        <v>11</v>
      </c>
      <c r="F55" s="164">
        <v>280</v>
      </c>
      <c r="G55" s="165"/>
      <c r="H55" s="166">
        <f t="shared" si="1"/>
        <v>0</v>
      </c>
    </row>
    <row r="56" spans="1:10" x14ac:dyDescent="0.25">
      <c r="A56" s="181" t="s">
        <v>426</v>
      </c>
      <c r="B56" s="182"/>
      <c r="C56" s="164" t="s">
        <v>425</v>
      </c>
      <c r="D56" s="163" t="s">
        <v>424</v>
      </c>
      <c r="E56" s="164" t="s">
        <v>11</v>
      </c>
      <c r="F56" s="164">
        <v>3</v>
      </c>
      <c r="G56" s="165"/>
      <c r="H56" s="166">
        <f t="shared" si="1"/>
        <v>0</v>
      </c>
    </row>
    <row r="57" spans="1:10" x14ac:dyDescent="0.25">
      <c r="A57" s="181" t="s">
        <v>423</v>
      </c>
      <c r="B57" s="182"/>
      <c r="C57" s="164" t="s">
        <v>422</v>
      </c>
      <c r="D57" s="163" t="s">
        <v>421</v>
      </c>
      <c r="E57" s="164" t="s">
        <v>11</v>
      </c>
      <c r="F57" s="164">
        <v>7</v>
      </c>
      <c r="G57" s="165"/>
      <c r="H57" s="166">
        <f t="shared" si="1"/>
        <v>0</v>
      </c>
    </row>
    <row r="58" spans="1:10" ht="21" x14ac:dyDescent="0.25">
      <c r="A58" s="181" t="s">
        <v>420</v>
      </c>
      <c r="B58" s="182"/>
      <c r="C58" s="164" t="s">
        <v>24</v>
      </c>
      <c r="D58" s="163" t="s">
        <v>419</v>
      </c>
      <c r="E58" s="164" t="s">
        <v>133</v>
      </c>
      <c r="F58" s="164">
        <v>27.76</v>
      </c>
      <c r="G58" s="165"/>
      <c r="H58" s="166">
        <f t="shared" si="1"/>
        <v>0</v>
      </c>
    </row>
    <row r="59" spans="1:10" ht="21" x14ac:dyDescent="0.25">
      <c r="A59" s="181" t="s">
        <v>418</v>
      </c>
      <c r="B59" s="182"/>
      <c r="C59" s="164" t="s">
        <v>24</v>
      </c>
      <c r="D59" s="163" t="s">
        <v>417</v>
      </c>
      <c r="E59" s="164" t="s">
        <v>133</v>
      </c>
      <c r="F59" s="164">
        <v>27.76</v>
      </c>
      <c r="G59" s="165"/>
      <c r="H59" s="166">
        <f t="shared" si="1"/>
        <v>0</v>
      </c>
    </row>
    <row r="60" spans="1:10" ht="13.5" thickBot="1" x14ac:dyDescent="0.3">
      <c r="A60" s="183" t="s">
        <v>416</v>
      </c>
      <c r="B60" s="184"/>
      <c r="C60" s="172" t="s">
        <v>14</v>
      </c>
      <c r="D60" s="171" t="s">
        <v>415</v>
      </c>
      <c r="E60" s="172" t="s">
        <v>11</v>
      </c>
      <c r="F60" s="172">
        <v>1</v>
      </c>
      <c r="G60" s="173"/>
      <c r="H60" s="174">
        <f t="shared" si="1"/>
        <v>0</v>
      </c>
      <c r="J60" s="168"/>
    </row>
    <row r="61" spans="1:10" ht="14.25" thickTop="1" thickBot="1" x14ac:dyDescent="0.3">
      <c r="C61" s="175"/>
      <c r="E61" s="374" t="s">
        <v>10</v>
      </c>
      <c r="F61" s="373"/>
      <c r="G61" s="373"/>
      <c r="H61" s="185">
        <f>SUM(H42:H60)</f>
        <v>0</v>
      </c>
    </row>
    <row r="62" spans="1:10" ht="14.25" thickTop="1" thickBot="1" x14ac:dyDescent="0.3">
      <c r="E62" s="374" t="s">
        <v>414</v>
      </c>
      <c r="F62" s="373"/>
      <c r="G62" s="373"/>
      <c r="H62" s="185">
        <f>H61+H40</f>
        <v>0</v>
      </c>
    </row>
    <row r="63" spans="1:10" ht="13.5" thickTop="1" x14ac:dyDescent="0.25">
      <c r="D63" s="186"/>
      <c r="E63" s="187"/>
      <c r="F63" s="187"/>
      <c r="G63" s="188"/>
    </row>
    <row r="64" spans="1:10" x14ac:dyDescent="0.25">
      <c r="D64" s="186"/>
      <c r="E64" s="187"/>
      <c r="F64" s="187"/>
      <c r="G64" s="188"/>
    </row>
    <row r="70" spans="4:4" ht="15" x14ac:dyDescent="0.25">
      <c r="D70" s="189" t="s">
        <v>413</v>
      </c>
    </row>
  </sheetData>
  <mergeCells count="5">
    <mergeCell ref="E61:G61"/>
    <mergeCell ref="E62:G62"/>
    <mergeCell ref="E40:G40"/>
    <mergeCell ref="D4:H4"/>
    <mergeCell ref="D41:H41"/>
  </mergeCells>
  <pageMargins left="0.75" right="0.75" top="1" bottom="1" header="0.5" footer="0.5"/>
  <pageSetup paperSize="9" scale="5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34"/>
  <sheetViews>
    <sheetView topLeftCell="A34" zoomScaleNormal="100" workbookViewId="0">
      <selection activeCell="D154" sqref="D154"/>
    </sheetView>
  </sheetViews>
  <sheetFormatPr defaultRowHeight="12.75" x14ac:dyDescent="0.25"/>
  <cols>
    <col min="1" max="1" width="4.5703125" style="131" bestFit="1" customWidth="1"/>
    <col min="2" max="2" width="25.7109375" style="131" bestFit="1" customWidth="1"/>
    <col min="3" max="3" width="6.28515625" style="131" bestFit="1" customWidth="1"/>
    <col min="4" max="4" width="63.85546875" style="131" bestFit="1" customWidth="1"/>
    <col min="5" max="5" width="1.7109375" style="131" customWidth="1"/>
    <col min="6" max="6" width="5.7109375" style="131" bestFit="1" customWidth="1"/>
    <col min="7" max="7" width="7.42578125" style="131" customWidth="1"/>
    <col min="8" max="8" width="6" style="131" bestFit="1" customWidth="1"/>
    <col min="9" max="9" width="8" style="119" bestFit="1" customWidth="1"/>
    <col min="10" max="1006" width="7" style="131" customWidth="1"/>
    <col min="1007" max="16384" width="9.140625" style="131"/>
  </cols>
  <sheetData>
    <row r="1" spans="1:9" ht="15" x14ac:dyDescent="0.25">
      <c r="A1" s="391" t="s">
        <v>655</v>
      </c>
      <c r="B1" s="391"/>
      <c r="C1" s="391"/>
      <c r="D1" s="391"/>
      <c r="E1" s="391"/>
    </row>
    <row r="3" spans="1:9" x14ac:dyDescent="0.25">
      <c r="A3" s="132" t="s">
        <v>196</v>
      </c>
      <c r="B3" s="392" t="s">
        <v>654</v>
      </c>
      <c r="C3" s="392"/>
      <c r="D3" s="392"/>
      <c r="E3" s="392"/>
    </row>
    <row r="4" spans="1:9" x14ac:dyDescent="0.25">
      <c r="A4" s="132" t="s">
        <v>195</v>
      </c>
      <c r="B4" s="392" t="s">
        <v>654</v>
      </c>
      <c r="C4" s="392"/>
      <c r="D4" s="392"/>
      <c r="E4" s="392"/>
    </row>
    <row r="5" spans="1:9" x14ac:dyDescent="0.25">
      <c r="A5" s="132" t="s">
        <v>193</v>
      </c>
      <c r="B5" s="392" t="s">
        <v>653</v>
      </c>
      <c r="C5" s="392"/>
      <c r="D5" s="392"/>
      <c r="E5" s="392"/>
    </row>
    <row r="8" spans="1:9" x14ac:dyDescent="0.25">
      <c r="A8" s="133" t="s">
        <v>191</v>
      </c>
      <c r="B8" s="133" t="s">
        <v>190</v>
      </c>
      <c r="C8" s="133"/>
      <c r="D8" s="133" t="s">
        <v>189</v>
      </c>
      <c r="F8" s="133" t="s">
        <v>188</v>
      </c>
      <c r="G8" s="133" t="s">
        <v>122</v>
      </c>
      <c r="H8" s="133" t="s">
        <v>187</v>
      </c>
      <c r="I8" s="134" t="s">
        <v>2</v>
      </c>
    </row>
    <row r="10" spans="1:9" x14ac:dyDescent="0.25">
      <c r="A10" s="389" t="s">
        <v>186</v>
      </c>
      <c r="B10" s="389"/>
      <c r="C10" s="390" t="s">
        <v>652</v>
      </c>
      <c r="D10" s="390"/>
      <c r="E10" s="390"/>
    </row>
    <row r="12" spans="1:9" x14ac:dyDescent="0.25">
      <c r="A12" s="389" t="s">
        <v>184</v>
      </c>
      <c r="B12" s="389"/>
      <c r="C12" s="390" t="s">
        <v>550</v>
      </c>
      <c r="D12" s="390"/>
      <c r="E12" s="390"/>
    </row>
    <row r="13" spans="1:9" x14ac:dyDescent="0.25">
      <c r="A13" s="135">
        <v>1</v>
      </c>
      <c r="B13" s="136" t="s">
        <v>549</v>
      </c>
      <c r="C13" s="136" t="s">
        <v>548</v>
      </c>
      <c r="D13" s="137" t="s">
        <v>591</v>
      </c>
      <c r="F13" s="138" t="s">
        <v>16</v>
      </c>
      <c r="G13" s="139">
        <v>0.247</v>
      </c>
      <c r="H13" s="140"/>
      <c r="I13" s="141">
        <f>ROUND(G13*H13,2)</f>
        <v>0</v>
      </c>
    </row>
    <row r="14" spans="1:9" x14ac:dyDescent="0.25">
      <c r="F14" s="389" t="s">
        <v>129</v>
      </c>
      <c r="G14" s="389"/>
      <c r="H14" s="389"/>
      <c r="I14" s="142">
        <f>SUM(I13)</f>
        <v>0</v>
      </c>
    </row>
    <row r="16" spans="1:9" x14ac:dyDescent="0.25">
      <c r="A16" s="389" t="s">
        <v>169</v>
      </c>
      <c r="B16" s="389"/>
      <c r="C16" s="390" t="s">
        <v>183</v>
      </c>
      <c r="D16" s="390"/>
      <c r="E16" s="390"/>
    </row>
    <row r="17" spans="1:9" ht="24" x14ac:dyDescent="0.25">
      <c r="A17" s="135">
        <v>2</v>
      </c>
      <c r="B17" s="136" t="s">
        <v>545</v>
      </c>
      <c r="C17" s="136" t="s">
        <v>528</v>
      </c>
      <c r="D17" s="137" t="s">
        <v>772</v>
      </c>
      <c r="F17" s="138" t="s">
        <v>133</v>
      </c>
      <c r="G17" s="139">
        <v>1665.423</v>
      </c>
      <c r="H17" s="140"/>
      <c r="I17" s="141">
        <f t="shared" ref="I17:I28" si="0">ROUND(G17*H17,2)</f>
        <v>0</v>
      </c>
    </row>
    <row r="18" spans="1:9" ht="24" x14ac:dyDescent="0.25">
      <c r="A18" s="135">
        <v>3</v>
      </c>
      <c r="B18" s="136" t="s">
        <v>544</v>
      </c>
      <c r="C18" s="136" t="s">
        <v>528</v>
      </c>
      <c r="D18" s="137" t="s">
        <v>773</v>
      </c>
      <c r="F18" s="138" t="s">
        <v>133</v>
      </c>
      <c r="G18" s="139">
        <v>185.047</v>
      </c>
      <c r="H18" s="140"/>
      <c r="I18" s="141">
        <f t="shared" si="0"/>
        <v>0</v>
      </c>
    </row>
    <row r="19" spans="1:9" x14ac:dyDescent="0.25">
      <c r="A19" s="135">
        <v>4</v>
      </c>
      <c r="B19" s="136" t="s">
        <v>540</v>
      </c>
      <c r="C19" s="136" t="s">
        <v>528</v>
      </c>
      <c r="D19" s="137" t="s">
        <v>770</v>
      </c>
      <c r="F19" s="138" t="s">
        <v>133</v>
      </c>
      <c r="G19" s="139">
        <v>1850.47</v>
      </c>
      <c r="H19" s="140"/>
      <c r="I19" s="141">
        <f t="shared" si="0"/>
        <v>0</v>
      </c>
    </row>
    <row r="20" spans="1:9" x14ac:dyDescent="0.25">
      <c r="A20" s="135">
        <v>5</v>
      </c>
      <c r="B20" s="136" t="s">
        <v>543</v>
      </c>
      <c r="C20" s="136" t="s">
        <v>528</v>
      </c>
      <c r="D20" s="137" t="s">
        <v>589</v>
      </c>
      <c r="F20" s="138" t="s">
        <v>165</v>
      </c>
      <c r="G20" s="139">
        <v>502.786</v>
      </c>
      <c r="H20" s="140"/>
      <c r="I20" s="141">
        <f t="shared" si="0"/>
        <v>0</v>
      </c>
    </row>
    <row r="21" spans="1:9" x14ac:dyDescent="0.25">
      <c r="A21" s="135">
        <v>6</v>
      </c>
      <c r="B21" s="136" t="s">
        <v>588</v>
      </c>
      <c r="C21" s="136" t="s">
        <v>528</v>
      </c>
      <c r="D21" s="137" t="s">
        <v>177</v>
      </c>
      <c r="F21" s="138" t="s">
        <v>133</v>
      </c>
      <c r="G21" s="139">
        <v>452.44299999999998</v>
      </c>
      <c r="H21" s="140"/>
      <c r="I21" s="141">
        <f t="shared" si="0"/>
        <v>0</v>
      </c>
    </row>
    <row r="22" spans="1:9" ht="36" x14ac:dyDescent="0.25">
      <c r="A22" s="135">
        <v>7</v>
      </c>
      <c r="B22" s="136" t="s">
        <v>541</v>
      </c>
      <c r="C22" s="136" t="s">
        <v>528</v>
      </c>
      <c r="D22" s="137" t="s">
        <v>175</v>
      </c>
      <c r="F22" s="138" t="s">
        <v>133</v>
      </c>
      <c r="G22" s="139">
        <v>1484.9929999999999</v>
      </c>
      <c r="H22" s="140"/>
      <c r="I22" s="141">
        <f t="shared" si="0"/>
        <v>0</v>
      </c>
    </row>
    <row r="23" spans="1:9" x14ac:dyDescent="0.25">
      <c r="A23" s="135">
        <v>8</v>
      </c>
      <c r="B23" s="136" t="s">
        <v>539</v>
      </c>
      <c r="C23" s="136" t="s">
        <v>528</v>
      </c>
      <c r="D23" s="137" t="s">
        <v>538</v>
      </c>
      <c r="F23" s="138" t="s">
        <v>133</v>
      </c>
      <c r="G23" s="139">
        <v>663.35199999999998</v>
      </c>
      <c r="H23" s="140"/>
      <c r="I23" s="141">
        <f t="shared" si="0"/>
        <v>0</v>
      </c>
    </row>
    <row r="24" spans="1:9" ht="24" x14ac:dyDescent="0.25">
      <c r="A24" s="135">
        <v>9</v>
      </c>
      <c r="B24" s="136" t="s">
        <v>537</v>
      </c>
      <c r="C24" s="136" t="s">
        <v>528</v>
      </c>
      <c r="D24" s="137" t="s">
        <v>170</v>
      </c>
      <c r="F24" s="138" t="s">
        <v>133</v>
      </c>
      <c r="G24" s="139">
        <v>959.08299999999997</v>
      </c>
      <c r="H24" s="140"/>
      <c r="I24" s="141">
        <f t="shared" si="0"/>
        <v>0</v>
      </c>
    </row>
    <row r="25" spans="1:9" x14ac:dyDescent="0.25">
      <c r="A25" s="135">
        <v>10</v>
      </c>
      <c r="B25" s="136" t="s">
        <v>587</v>
      </c>
      <c r="C25" s="136" t="s">
        <v>580</v>
      </c>
      <c r="D25" s="137" t="s">
        <v>586</v>
      </c>
      <c r="F25" s="138" t="s">
        <v>130</v>
      </c>
      <c r="G25" s="139">
        <v>13</v>
      </c>
      <c r="H25" s="140"/>
      <c r="I25" s="141">
        <f t="shared" si="0"/>
        <v>0</v>
      </c>
    </row>
    <row r="26" spans="1:9" x14ac:dyDescent="0.25">
      <c r="A26" s="135">
        <v>11</v>
      </c>
      <c r="B26" s="136" t="s">
        <v>585</v>
      </c>
      <c r="C26" s="136" t="s">
        <v>580</v>
      </c>
      <c r="D26" s="137" t="s">
        <v>584</v>
      </c>
      <c r="F26" s="138" t="s">
        <v>130</v>
      </c>
      <c r="G26" s="139">
        <v>13</v>
      </c>
      <c r="H26" s="140"/>
      <c r="I26" s="141">
        <f t="shared" si="0"/>
        <v>0</v>
      </c>
    </row>
    <row r="27" spans="1:9" ht="24" x14ac:dyDescent="0.25">
      <c r="A27" s="135">
        <v>12</v>
      </c>
      <c r="B27" s="136" t="s">
        <v>583</v>
      </c>
      <c r="C27" s="136" t="s">
        <v>580</v>
      </c>
      <c r="D27" s="137" t="s">
        <v>582</v>
      </c>
      <c r="F27" s="138" t="s">
        <v>130</v>
      </c>
      <c r="G27" s="139">
        <v>11</v>
      </c>
      <c r="H27" s="140"/>
      <c r="I27" s="141">
        <f t="shared" si="0"/>
        <v>0</v>
      </c>
    </row>
    <row r="28" spans="1:9" ht="24" x14ac:dyDescent="0.25">
      <c r="A28" s="135">
        <v>13</v>
      </c>
      <c r="B28" s="136" t="s">
        <v>581</v>
      </c>
      <c r="C28" s="136" t="s">
        <v>580</v>
      </c>
      <c r="D28" s="137" t="s">
        <v>579</v>
      </c>
      <c r="F28" s="138" t="s">
        <v>130</v>
      </c>
      <c r="G28" s="139">
        <v>11</v>
      </c>
      <c r="H28" s="140"/>
      <c r="I28" s="141">
        <f t="shared" si="0"/>
        <v>0</v>
      </c>
    </row>
    <row r="29" spans="1:9" x14ac:dyDescent="0.25">
      <c r="F29" s="389" t="s">
        <v>129</v>
      </c>
      <c r="G29" s="389"/>
      <c r="H29" s="389"/>
      <c r="I29" s="142">
        <f>SUM(I17:I28)</f>
        <v>0</v>
      </c>
    </row>
    <row r="31" spans="1:9" x14ac:dyDescent="0.25">
      <c r="A31" s="389" t="s">
        <v>164</v>
      </c>
      <c r="B31" s="389"/>
      <c r="C31" s="390" t="s">
        <v>577</v>
      </c>
      <c r="D31" s="390"/>
      <c r="E31" s="390"/>
    </row>
    <row r="32" spans="1:9" ht="24" x14ac:dyDescent="0.25">
      <c r="A32" s="135">
        <v>14</v>
      </c>
      <c r="B32" s="136" t="s">
        <v>534</v>
      </c>
      <c r="C32" s="136" t="s">
        <v>528</v>
      </c>
      <c r="D32" s="137" t="s">
        <v>166</v>
      </c>
      <c r="F32" s="138" t="s">
        <v>165</v>
      </c>
      <c r="G32" s="139">
        <v>650.64499999999998</v>
      </c>
      <c r="H32" s="140"/>
      <c r="I32" s="141">
        <f t="shared" ref="I32:I37" si="1">ROUND(G32*H32,2)</f>
        <v>0</v>
      </c>
    </row>
    <row r="33" spans="1:9" ht="24" x14ac:dyDescent="0.25">
      <c r="A33" s="135">
        <v>15</v>
      </c>
      <c r="B33" s="136" t="s">
        <v>651</v>
      </c>
      <c r="C33" s="136" t="s">
        <v>528</v>
      </c>
      <c r="D33" s="137" t="s">
        <v>650</v>
      </c>
      <c r="F33" s="138" t="s">
        <v>165</v>
      </c>
      <c r="G33" s="139">
        <v>1038.4949999999999</v>
      </c>
      <c r="H33" s="140"/>
      <c r="I33" s="141">
        <f t="shared" si="1"/>
        <v>0</v>
      </c>
    </row>
    <row r="34" spans="1:9" ht="24" x14ac:dyDescent="0.25">
      <c r="A34" s="135">
        <v>16</v>
      </c>
      <c r="B34" s="136" t="s">
        <v>649</v>
      </c>
      <c r="C34" s="136" t="s">
        <v>528</v>
      </c>
      <c r="D34" s="137" t="s">
        <v>648</v>
      </c>
      <c r="F34" s="138" t="s">
        <v>165</v>
      </c>
      <c r="G34" s="139">
        <v>650.64499999999998</v>
      </c>
      <c r="H34" s="140"/>
      <c r="I34" s="141">
        <f t="shared" si="1"/>
        <v>0</v>
      </c>
    </row>
    <row r="35" spans="1:9" ht="24" x14ac:dyDescent="0.25">
      <c r="A35" s="135">
        <v>17</v>
      </c>
      <c r="B35" s="136" t="s">
        <v>647</v>
      </c>
      <c r="C35" s="136" t="s">
        <v>528</v>
      </c>
      <c r="D35" s="137" t="s">
        <v>646</v>
      </c>
      <c r="F35" s="138" t="s">
        <v>165</v>
      </c>
      <c r="G35" s="139">
        <v>1038.4949999999999</v>
      </c>
      <c r="H35" s="140"/>
      <c r="I35" s="141">
        <f t="shared" si="1"/>
        <v>0</v>
      </c>
    </row>
    <row r="36" spans="1:9" x14ac:dyDescent="0.25">
      <c r="A36" s="135">
        <v>18</v>
      </c>
      <c r="B36" s="136" t="s">
        <v>645</v>
      </c>
      <c r="C36" s="136" t="s">
        <v>528</v>
      </c>
      <c r="D36" s="137" t="s">
        <v>644</v>
      </c>
      <c r="F36" s="138" t="s">
        <v>165</v>
      </c>
      <c r="G36" s="139">
        <v>84.4</v>
      </c>
      <c r="H36" s="140"/>
      <c r="I36" s="141">
        <f t="shared" si="1"/>
        <v>0</v>
      </c>
    </row>
    <row r="37" spans="1:9" ht="24" x14ac:dyDescent="0.25">
      <c r="A37" s="135">
        <v>19</v>
      </c>
      <c r="B37" s="136" t="s">
        <v>132</v>
      </c>
      <c r="C37" s="136" t="s">
        <v>528</v>
      </c>
      <c r="D37" s="137" t="s">
        <v>576</v>
      </c>
      <c r="F37" s="138" t="s">
        <v>130</v>
      </c>
      <c r="G37" s="139">
        <v>1</v>
      </c>
      <c r="H37" s="140"/>
      <c r="I37" s="141">
        <f t="shared" si="1"/>
        <v>0</v>
      </c>
    </row>
    <row r="38" spans="1:9" x14ac:dyDescent="0.25">
      <c r="F38" s="389" t="s">
        <v>129</v>
      </c>
      <c r="G38" s="389"/>
      <c r="H38" s="389"/>
      <c r="I38" s="142">
        <f>SUM(I32:I37)</f>
        <v>0</v>
      </c>
    </row>
    <row r="40" spans="1:9" x14ac:dyDescent="0.25">
      <c r="A40" s="389" t="s">
        <v>643</v>
      </c>
      <c r="B40" s="389"/>
      <c r="C40" s="390" t="s">
        <v>163</v>
      </c>
      <c r="D40" s="390"/>
      <c r="E40" s="390"/>
    </row>
    <row r="41" spans="1:9" x14ac:dyDescent="0.25">
      <c r="A41" s="135">
        <v>20</v>
      </c>
      <c r="B41" s="136" t="s">
        <v>642</v>
      </c>
      <c r="C41" s="136" t="s">
        <v>517</v>
      </c>
      <c r="D41" s="137" t="s">
        <v>641</v>
      </c>
      <c r="F41" s="138" t="s">
        <v>154</v>
      </c>
      <c r="G41" s="139">
        <v>24.05</v>
      </c>
      <c r="H41" s="140"/>
      <c r="I41" s="141">
        <f t="shared" ref="I41:I62" si="2">ROUND(G41*H41,2)</f>
        <v>0</v>
      </c>
    </row>
    <row r="42" spans="1:9" x14ac:dyDescent="0.25">
      <c r="A42" s="135">
        <v>21</v>
      </c>
      <c r="B42" s="136" t="s">
        <v>640</v>
      </c>
      <c r="C42" s="136" t="s">
        <v>517</v>
      </c>
      <c r="D42" s="137" t="s">
        <v>639</v>
      </c>
      <c r="F42" s="138" t="s">
        <v>154</v>
      </c>
      <c r="G42" s="139">
        <v>20.7</v>
      </c>
      <c r="H42" s="140"/>
      <c r="I42" s="141">
        <f t="shared" si="2"/>
        <v>0</v>
      </c>
    </row>
    <row r="43" spans="1:9" ht="24" x14ac:dyDescent="0.25">
      <c r="A43" s="135">
        <v>22</v>
      </c>
      <c r="B43" s="136" t="s">
        <v>638</v>
      </c>
      <c r="C43" s="136" t="s">
        <v>517</v>
      </c>
      <c r="D43" s="137" t="s">
        <v>637</v>
      </c>
      <c r="F43" s="138" t="s">
        <v>154</v>
      </c>
      <c r="G43" s="139">
        <v>116.35</v>
      </c>
      <c r="H43" s="140"/>
      <c r="I43" s="141">
        <f t="shared" si="2"/>
        <v>0</v>
      </c>
    </row>
    <row r="44" spans="1:9" ht="24" x14ac:dyDescent="0.25">
      <c r="A44" s="135">
        <v>23</v>
      </c>
      <c r="B44" s="136" t="s">
        <v>636</v>
      </c>
      <c r="C44" s="136" t="s">
        <v>517</v>
      </c>
      <c r="D44" s="137" t="s">
        <v>635</v>
      </c>
      <c r="F44" s="138" t="s">
        <v>154</v>
      </c>
      <c r="G44" s="139">
        <v>86</v>
      </c>
      <c r="H44" s="140"/>
      <c r="I44" s="141">
        <f t="shared" si="2"/>
        <v>0</v>
      </c>
    </row>
    <row r="45" spans="1:9" x14ac:dyDescent="0.25">
      <c r="A45" s="135">
        <v>24</v>
      </c>
      <c r="B45" s="136" t="s">
        <v>572</v>
      </c>
      <c r="C45" s="136" t="s">
        <v>517</v>
      </c>
      <c r="D45" s="137" t="s">
        <v>571</v>
      </c>
      <c r="F45" s="138" t="s">
        <v>130</v>
      </c>
      <c r="G45" s="139">
        <v>9</v>
      </c>
      <c r="H45" s="140"/>
      <c r="I45" s="141">
        <f t="shared" si="2"/>
        <v>0</v>
      </c>
    </row>
    <row r="46" spans="1:9" ht="36" x14ac:dyDescent="0.25">
      <c r="A46" s="135">
        <v>25</v>
      </c>
      <c r="B46" s="136" t="s">
        <v>570</v>
      </c>
      <c r="C46" s="136" t="s">
        <v>517</v>
      </c>
      <c r="D46" s="137" t="s">
        <v>569</v>
      </c>
      <c r="F46" s="138" t="s">
        <v>11</v>
      </c>
      <c r="G46" s="139">
        <v>3</v>
      </c>
      <c r="H46" s="140"/>
      <c r="I46" s="141">
        <f t="shared" si="2"/>
        <v>0</v>
      </c>
    </row>
    <row r="47" spans="1:9" ht="36" x14ac:dyDescent="0.25">
      <c r="A47" s="135">
        <v>26</v>
      </c>
      <c r="B47" s="136" t="s">
        <v>608</v>
      </c>
      <c r="C47" s="136" t="s">
        <v>517</v>
      </c>
      <c r="D47" s="137" t="s">
        <v>634</v>
      </c>
      <c r="F47" s="138" t="s">
        <v>11</v>
      </c>
      <c r="G47" s="139">
        <v>3</v>
      </c>
      <c r="H47" s="140"/>
      <c r="I47" s="141">
        <f t="shared" si="2"/>
        <v>0</v>
      </c>
    </row>
    <row r="48" spans="1:9" ht="36" x14ac:dyDescent="0.25">
      <c r="A48" s="135">
        <v>27</v>
      </c>
      <c r="B48" s="136" t="s">
        <v>608</v>
      </c>
      <c r="C48" s="136" t="s">
        <v>517</v>
      </c>
      <c r="D48" s="137" t="s">
        <v>633</v>
      </c>
      <c r="F48" s="138" t="s">
        <v>11</v>
      </c>
      <c r="G48" s="139">
        <v>3</v>
      </c>
      <c r="H48" s="140"/>
      <c r="I48" s="141">
        <f t="shared" si="2"/>
        <v>0</v>
      </c>
    </row>
    <row r="49" spans="1:9" x14ac:dyDescent="0.25">
      <c r="A49" s="135">
        <v>28</v>
      </c>
      <c r="B49" s="136" t="s">
        <v>632</v>
      </c>
      <c r="C49" s="136" t="s">
        <v>517</v>
      </c>
      <c r="D49" s="137" t="s">
        <v>631</v>
      </c>
      <c r="F49" s="138" t="s">
        <v>154</v>
      </c>
      <c r="G49" s="139">
        <v>24.05</v>
      </c>
      <c r="H49" s="140"/>
      <c r="I49" s="141">
        <f t="shared" si="2"/>
        <v>0</v>
      </c>
    </row>
    <row r="50" spans="1:9" x14ac:dyDescent="0.25">
      <c r="A50" s="135">
        <v>29</v>
      </c>
      <c r="B50" s="136" t="s">
        <v>630</v>
      </c>
      <c r="C50" s="136" t="s">
        <v>517</v>
      </c>
      <c r="D50" s="137" t="s">
        <v>629</v>
      </c>
      <c r="F50" s="138" t="s">
        <v>154</v>
      </c>
      <c r="G50" s="139">
        <v>20.7</v>
      </c>
      <c r="H50" s="140"/>
      <c r="I50" s="141">
        <f t="shared" si="2"/>
        <v>0</v>
      </c>
    </row>
    <row r="51" spans="1:9" x14ac:dyDescent="0.25">
      <c r="A51" s="135">
        <v>30</v>
      </c>
      <c r="B51" s="136" t="s">
        <v>628</v>
      </c>
      <c r="C51" s="136" t="s">
        <v>517</v>
      </c>
      <c r="D51" s="137" t="s">
        <v>627</v>
      </c>
      <c r="F51" s="138" t="s">
        <v>154</v>
      </c>
      <c r="G51" s="139">
        <v>116.35</v>
      </c>
      <c r="H51" s="140"/>
      <c r="I51" s="141">
        <f t="shared" si="2"/>
        <v>0</v>
      </c>
    </row>
    <row r="52" spans="1:9" x14ac:dyDescent="0.25">
      <c r="A52" s="135">
        <v>31</v>
      </c>
      <c r="B52" s="136" t="s">
        <v>626</v>
      </c>
      <c r="C52" s="136" t="s">
        <v>517</v>
      </c>
      <c r="D52" s="137" t="s">
        <v>625</v>
      </c>
      <c r="F52" s="138" t="s">
        <v>154</v>
      </c>
      <c r="G52" s="139">
        <v>86</v>
      </c>
      <c r="H52" s="140"/>
      <c r="I52" s="141">
        <f t="shared" si="2"/>
        <v>0</v>
      </c>
    </row>
    <row r="53" spans="1:9" x14ac:dyDescent="0.25">
      <c r="A53" s="135">
        <v>32</v>
      </c>
      <c r="B53" s="136" t="s">
        <v>624</v>
      </c>
      <c r="C53" s="136" t="s">
        <v>517</v>
      </c>
      <c r="D53" s="137" t="s">
        <v>623</v>
      </c>
      <c r="F53" s="138" t="s">
        <v>11</v>
      </c>
      <c r="G53" s="139">
        <v>1</v>
      </c>
      <c r="H53" s="140"/>
      <c r="I53" s="141">
        <f t="shared" si="2"/>
        <v>0</v>
      </c>
    </row>
    <row r="54" spans="1:9" ht="27" customHeight="1" x14ac:dyDescent="0.25">
      <c r="A54" s="135">
        <v>33</v>
      </c>
      <c r="B54" s="136" t="s">
        <v>622</v>
      </c>
      <c r="C54" s="136" t="s">
        <v>528</v>
      </c>
      <c r="D54" s="137" t="s">
        <v>774</v>
      </c>
      <c r="F54" s="138" t="s">
        <v>133</v>
      </c>
      <c r="G54" s="139">
        <v>17.565000000000001</v>
      </c>
      <c r="H54" s="140"/>
      <c r="I54" s="141">
        <f t="shared" si="2"/>
        <v>0</v>
      </c>
    </row>
    <row r="55" spans="1:9" ht="24" x14ac:dyDescent="0.25">
      <c r="A55" s="135">
        <v>34</v>
      </c>
      <c r="B55" s="136" t="s">
        <v>621</v>
      </c>
      <c r="C55" s="136" t="s">
        <v>528</v>
      </c>
      <c r="D55" s="137" t="s">
        <v>620</v>
      </c>
      <c r="F55" s="138" t="s">
        <v>165</v>
      </c>
      <c r="G55" s="139">
        <v>175.65</v>
      </c>
      <c r="H55" s="140"/>
      <c r="I55" s="141">
        <f t="shared" si="2"/>
        <v>0</v>
      </c>
    </row>
    <row r="56" spans="1:9" x14ac:dyDescent="0.25">
      <c r="A56" s="135">
        <v>35</v>
      </c>
      <c r="B56" s="136" t="s">
        <v>619</v>
      </c>
      <c r="C56" s="136" t="s">
        <v>528</v>
      </c>
      <c r="D56" s="137" t="s">
        <v>618</v>
      </c>
      <c r="F56" s="138" t="s">
        <v>165</v>
      </c>
      <c r="G56" s="139">
        <v>175.65</v>
      </c>
      <c r="H56" s="140"/>
      <c r="I56" s="141">
        <f t="shared" si="2"/>
        <v>0</v>
      </c>
    </row>
    <row r="57" spans="1:9" x14ac:dyDescent="0.25">
      <c r="A57" s="135">
        <v>36</v>
      </c>
      <c r="B57" s="136" t="s">
        <v>617</v>
      </c>
      <c r="C57" s="136" t="s">
        <v>528</v>
      </c>
      <c r="D57" s="137" t="s">
        <v>616</v>
      </c>
      <c r="F57" s="138" t="s">
        <v>165</v>
      </c>
      <c r="G57" s="139">
        <v>175.65</v>
      </c>
      <c r="H57" s="140"/>
      <c r="I57" s="141">
        <f t="shared" si="2"/>
        <v>0</v>
      </c>
    </row>
    <row r="58" spans="1:9" x14ac:dyDescent="0.25">
      <c r="A58" s="135">
        <v>37</v>
      </c>
      <c r="B58" s="136" t="s">
        <v>615</v>
      </c>
      <c r="C58" s="136" t="s">
        <v>528</v>
      </c>
      <c r="D58" s="137" t="s">
        <v>614</v>
      </c>
      <c r="F58" s="138" t="s">
        <v>165</v>
      </c>
      <c r="G58" s="139">
        <v>175.65</v>
      </c>
      <c r="H58" s="140"/>
      <c r="I58" s="141">
        <f t="shared" si="2"/>
        <v>0</v>
      </c>
    </row>
    <row r="59" spans="1:9" x14ac:dyDescent="0.25">
      <c r="A59" s="135">
        <v>38</v>
      </c>
      <c r="B59" s="136" t="s">
        <v>613</v>
      </c>
      <c r="C59" s="136" t="s">
        <v>528</v>
      </c>
      <c r="D59" s="137" t="s">
        <v>612</v>
      </c>
      <c r="F59" s="138" t="s">
        <v>165</v>
      </c>
      <c r="G59" s="139">
        <v>175.65</v>
      </c>
      <c r="H59" s="140"/>
      <c r="I59" s="141">
        <f t="shared" si="2"/>
        <v>0</v>
      </c>
    </row>
    <row r="60" spans="1:9" x14ac:dyDescent="0.25">
      <c r="A60" s="135">
        <v>39</v>
      </c>
      <c r="B60" s="136" t="s">
        <v>611</v>
      </c>
      <c r="C60" s="136" t="s">
        <v>528</v>
      </c>
      <c r="D60" s="137" t="s">
        <v>610</v>
      </c>
      <c r="F60" s="138" t="s">
        <v>11</v>
      </c>
      <c r="G60" s="139">
        <v>1</v>
      </c>
      <c r="H60" s="140"/>
      <c r="I60" s="141">
        <f t="shared" si="2"/>
        <v>0</v>
      </c>
    </row>
    <row r="61" spans="1:9" x14ac:dyDescent="0.25">
      <c r="A61" s="135">
        <v>40</v>
      </c>
      <c r="B61" s="136" t="s">
        <v>608</v>
      </c>
      <c r="C61" s="136" t="s">
        <v>528</v>
      </c>
      <c r="D61" s="137" t="s">
        <v>609</v>
      </c>
      <c r="F61" s="138" t="s">
        <v>11</v>
      </c>
      <c r="G61" s="139">
        <v>1</v>
      </c>
      <c r="H61" s="140"/>
      <c r="I61" s="141">
        <f t="shared" si="2"/>
        <v>0</v>
      </c>
    </row>
    <row r="62" spans="1:9" x14ac:dyDescent="0.25">
      <c r="A62" s="135">
        <v>41</v>
      </c>
      <c r="B62" s="136" t="s">
        <v>608</v>
      </c>
      <c r="C62" s="136" t="s">
        <v>528</v>
      </c>
      <c r="D62" s="137" t="s">
        <v>607</v>
      </c>
      <c r="F62" s="138" t="s">
        <v>11</v>
      </c>
      <c r="G62" s="139">
        <v>1</v>
      </c>
      <c r="H62" s="140"/>
      <c r="I62" s="141">
        <f t="shared" si="2"/>
        <v>0</v>
      </c>
    </row>
    <row r="63" spans="1:9" x14ac:dyDescent="0.25">
      <c r="F63" s="389" t="s">
        <v>129</v>
      </c>
      <c r="G63" s="389"/>
      <c r="H63" s="389"/>
      <c r="I63" s="142">
        <f>SUM(I41:I62)</f>
        <v>0</v>
      </c>
    </row>
    <row r="65" spans="1:9" x14ac:dyDescent="0.25">
      <c r="A65" s="389" t="s">
        <v>606</v>
      </c>
      <c r="B65" s="389"/>
      <c r="C65" s="390" t="s">
        <v>605</v>
      </c>
      <c r="D65" s="390"/>
      <c r="E65" s="390"/>
    </row>
    <row r="67" spans="1:9" x14ac:dyDescent="0.25">
      <c r="A67" s="389" t="s">
        <v>604</v>
      </c>
      <c r="B67" s="389"/>
      <c r="C67" s="390" t="s">
        <v>550</v>
      </c>
      <c r="D67" s="390"/>
      <c r="E67" s="390"/>
    </row>
    <row r="68" spans="1:9" x14ac:dyDescent="0.25">
      <c r="A68" s="135">
        <v>42</v>
      </c>
      <c r="B68" s="136" t="s">
        <v>549</v>
      </c>
      <c r="C68" s="136" t="s">
        <v>548</v>
      </c>
      <c r="D68" s="137" t="s">
        <v>591</v>
      </c>
      <c r="F68" s="138" t="s">
        <v>16</v>
      </c>
      <c r="G68" s="139">
        <v>0.45100000000000001</v>
      </c>
      <c r="H68" s="140"/>
      <c r="I68" s="141">
        <f>ROUND(G68*H68,2)</f>
        <v>0</v>
      </c>
    </row>
    <row r="69" spans="1:9" x14ac:dyDescent="0.25">
      <c r="F69" s="389" t="s">
        <v>129</v>
      </c>
      <c r="G69" s="389"/>
      <c r="H69" s="389"/>
      <c r="I69" s="142">
        <f>SUM(I68)</f>
        <v>0</v>
      </c>
    </row>
    <row r="71" spans="1:9" x14ac:dyDescent="0.25">
      <c r="A71" s="389" t="s">
        <v>603</v>
      </c>
      <c r="B71" s="389"/>
      <c r="C71" s="390" t="s">
        <v>183</v>
      </c>
      <c r="D71" s="390"/>
      <c r="E71" s="390"/>
    </row>
    <row r="72" spans="1:9" ht="24" x14ac:dyDescent="0.25">
      <c r="A72" s="135">
        <v>43</v>
      </c>
      <c r="B72" s="136" t="s">
        <v>545</v>
      </c>
      <c r="C72" s="136" t="s">
        <v>528</v>
      </c>
      <c r="D72" s="137" t="s">
        <v>772</v>
      </c>
      <c r="F72" s="138" t="s">
        <v>133</v>
      </c>
      <c r="G72" s="139">
        <v>982.93700000000001</v>
      </c>
      <c r="H72" s="140"/>
      <c r="I72" s="141">
        <f t="shared" ref="I72:I83" si="3">ROUND(G72*H72,2)</f>
        <v>0</v>
      </c>
    </row>
    <row r="73" spans="1:9" ht="24" x14ac:dyDescent="0.25">
      <c r="A73" s="135">
        <v>44</v>
      </c>
      <c r="B73" s="136" t="s">
        <v>544</v>
      </c>
      <c r="C73" s="136" t="s">
        <v>528</v>
      </c>
      <c r="D73" s="137" t="s">
        <v>773</v>
      </c>
      <c r="F73" s="138" t="s">
        <v>133</v>
      </c>
      <c r="G73" s="139">
        <v>109.215</v>
      </c>
      <c r="H73" s="140"/>
      <c r="I73" s="141">
        <f t="shared" si="3"/>
        <v>0</v>
      </c>
    </row>
    <row r="74" spans="1:9" x14ac:dyDescent="0.25">
      <c r="A74" s="135">
        <v>45</v>
      </c>
      <c r="B74" s="136" t="s">
        <v>540</v>
      </c>
      <c r="C74" s="136" t="s">
        <v>528</v>
      </c>
      <c r="D74" s="137" t="s">
        <v>770</v>
      </c>
      <c r="F74" s="138" t="s">
        <v>133</v>
      </c>
      <c r="G74" s="139">
        <v>1092.153</v>
      </c>
      <c r="H74" s="140"/>
      <c r="I74" s="141">
        <f t="shared" si="3"/>
        <v>0</v>
      </c>
    </row>
    <row r="75" spans="1:9" x14ac:dyDescent="0.25">
      <c r="A75" s="135">
        <v>46</v>
      </c>
      <c r="B75" s="136" t="s">
        <v>543</v>
      </c>
      <c r="C75" s="136" t="s">
        <v>528</v>
      </c>
      <c r="D75" s="137" t="s">
        <v>589</v>
      </c>
      <c r="F75" s="138" t="s">
        <v>165</v>
      </c>
      <c r="G75" s="139">
        <v>484.38</v>
      </c>
      <c r="H75" s="140"/>
      <c r="I75" s="141">
        <f t="shared" si="3"/>
        <v>0</v>
      </c>
    </row>
    <row r="76" spans="1:9" x14ac:dyDescent="0.25">
      <c r="A76" s="135">
        <v>47</v>
      </c>
      <c r="B76" s="136" t="s">
        <v>588</v>
      </c>
      <c r="C76" s="136" t="s">
        <v>528</v>
      </c>
      <c r="D76" s="137" t="s">
        <v>177</v>
      </c>
      <c r="F76" s="138" t="s">
        <v>133</v>
      </c>
      <c r="G76" s="139">
        <v>262.76100000000002</v>
      </c>
      <c r="H76" s="140"/>
      <c r="I76" s="141">
        <f t="shared" si="3"/>
        <v>0</v>
      </c>
    </row>
    <row r="77" spans="1:9" ht="36" x14ac:dyDescent="0.25">
      <c r="A77" s="135">
        <v>48</v>
      </c>
      <c r="B77" s="136" t="s">
        <v>541</v>
      </c>
      <c r="C77" s="136" t="s">
        <v>528</v>
      </c>
      <c r="D77" s="137" t="s">
        <v>175</v>
      </c>
      <c r="F77" s="138" t="s">
        <v>133</v>
      </c>
      <c r="G77" s="139">
        <v>1031.876</v>
      </c>
      <c r="H77" s="140"/>
      <c r="I77" s="141">
        <f t="shared" si="3"/>
        <v>0</v>
      </c>
    </row>
    <row r="78" spans="1:9" x14ac:dyDescent="0.25">
      <c r="A78" s="135">
        <v>49</v>
      </c>
      <c r="B78" s="136" t="s">
        <v>539</v>
      </c>
      <c r="C78" s="136" t="s">
        <v>528</v>
      </c>
      <c r="D78" s="137" t="s">
        <v>538</v>
      </c>
      <c r="F78" s="138" t="s">
        <v>133</v>
      </c>
      <c r="G78" s="139">
        <v>1031.876</v>
      </c>
      <c r="H78" s="140"/>
      <c r="I78" s="141">
        <f t="shared" si="3"/>
        <v>0</v>
      </c>
    </row>
    <row r="79" spans="1:9" ht="24" x14ac:dyDescent="0.25">
      <c r="A79" s="135">
        <v>50</v>
      </c>
      <c r="B79" s="136" t="s">
        <v>537</v>
      </c>
      <c r="C79" s="136" t="s">
        <v>528</v>
      </c>
      <c r="D79" s="137" t="s">
        <v>170</v>
      </c>
      <c r="F79" s="138" t="s">
        <v>133</v>
      </c>
      <c r="G79" s="139">
        <v>696.45799999999997</v>
      </c>
      <c r="H79" s="140"/>
      <c r="I79" s="141">
        <f t="shared" si="3"/>
        <v>0</v>
      </c>
    </row>
    <row r="80" spans="1:9" x14ac:dyDescent="0.25">
      <c r="A80" s="135">
        <v>51</v>
      </c>
      <c r="B80" s="136" t="s">
        <v>587</v>
      </c>
      <c r="C80" s="136" t="s">
        <v>580</v>
      </c>
      <c r="D80" s="137" t="s">
        <v>586</v>
      </c>
      <c r="F80" s="138" t="s">
        <v>130</v>
      </c>
      <c r="G80" s="139">
        <v>27</v>
      </c>
      <c r="H80" s="140"/>
      <c r="I80" s="141">
        <f t="shared" si="3"/>
        <v>0</v>
      </c>
    </row>
    <row r="81" spans="1:9" x14ac:dyDescent="0.25">
      <c r="A81" s="135">
        <v>52</v>
      </c>
      <c r="B81" s="136" t="s">
        <v>585</v>
      </c>
      <c r="C81" s="136" t="s">
        <v>580</v>
      </c>
      <c r="D81" s="137" t="s">
        <v>584</v>
      </c>
      <c r="F81" s="138" t="s">
        <v>130</v>
      </c>
      <c r="G81" s="139">
        <v>27</v>
      </c>
      <c r="H81" s="140"/>
      <c r="I81" s="141">
        <f t="shared" si="3"/>
        <v>0</v>
      </c>
    </row>
    <row r="82" spans="1:9" ht="24" x14ac:dyDescent="0.25">
      <c r="A82" s="135">
        <v>53</v>
      </c>
      <c r="B82" s="136" t="s">
        <v>583</v>
      </c>
      <c r="C82" s="136" t="s">
        <v>580</v>
      </c>
      <c r="D82" s="137" t="s">
        <v>582</v>
      </c>
      <c r="F82" s="138" t="s">
        <v>130</v>
      </c>
      <c r="G82" s="139">
        <v>24</v>
      </c>
      <c r="H82" s="140"/>
      <c r="I82" s="141">
        <f t="shared" si="3"/>
        <v>0</v>
      </c>
    </row>
    <row r="83" spans="1:9" ht="24" x14ac:dyDescent="0.25">
      <c r="A83" s="135">
        <v>54</v>
      </c>
      <c r="B83" s="136" t="s">
        <v>581</v>
      </c>
      <c r="C83" s="136" t="s">
        <v>580</v>
      </c>
      <c r="D83" s="137" t="s">
        <v>579</v>
      </c>
      <c r="F83" s="138" t="s">
        <v>130</v>
      </c>
      <c r="G83" s="139">
        <v>24</v>
      </c>
      <c r="H83" s="140"/>
      <c r="I83" s="141">
        <f t="shared" si="3"/>
        <v>0</v>
      </c>
    </row>
    <row r="84" spans="1:9" x14ac:dyDescent="0.25">
      <c r="F84" s="389" t="s">
        <v>129</v>
      </c>
      <c r="G84" s="389"/>
      <c r="H84" s="389"/>
      <c r="I84" s="142">
        <f>SUM(I72:I83)</f>
        <v>0</v>
      </c>
    </row>
    <row r="86" spans="1:9" x14ac:dyDescent="0.25">
      <c r="A86" s="389" t="s">
        <v>602</v>
      </c>
      <c r="B86" s="389"/>
      <c r="C86" s="390" t="s">
        <v>577</v>
      </c>
      <c r="D86" s="390"/>
      <c r="E86" s="390"/>
    </row>
    <row r="87" spans="1:9" ht="24" x14ac:dyDescent="0.25">
      <c r="A87" s="135">
        <v>55</v>
      </c>
      <c r="B87" s="136" t="s">
        <v>534</v>
      </c>
      <c r="C87" s="136" t="s">
        <v>528</v>
      </c>
      <c r="D87" s="137" t="s">
        <v>166</v>
      </c>
      <c r="F87" s="138" t="s">
        <v>165</v>
      </c>
      <c r="G87" s="139">
        <v>1985.732</v>
      </c>
      <c r="H87" s="140"/>
      <c r="I87" s="141">
        <f t="shared" ref="I87:I88" si="4">ROUND(G87*H87,2)</f>
        <v>0</v>
      </c>
    </row>
    <row r="88" spans="1:9" ht="24" x14ac:dyDescent="0.25">
      <c r="A88" s="135">
        <v>56</v>
      </c>
      <c r="B88" s="136" t="s">
        <v>132</v>
      </c>
      <c r="C88" s="136" t="s">
        <v>528</v>
      </c>
      <c r="D88" s="137" t="s">
        <v>576</v>
      </c>
      <c r="F88" s="138" t="s">
        <v>130</v>
      </c>
      <c r="G88" s="139">
        <v>1</v>
      </c>
      <c r="H88" s="140"/>
      <c r="I88" s="141">
        <f t="shared" si="4"/>
        <v>0</v>
      </c>
    </row>
    <row r="89" spans="1:9" x14ac:dyDescent="0.25">
      <c r="F89" s="389" t="s">
        <v>129</v>
      </c>
      <c r="G89" s="389"/>
      <c r="H89" s="389"/>
      <c r="I89" s="142">
        <f>SUM(I87:I88)</f>
        <v>0</v>
      </c>
    </row>
    <row r="91" spans="1:9" x14ac:dyDescent="0.25">
      <c r="A91" s="389" t="s">
        <v>601</v>
      </c>
      <c r="B91" s="389"/>
      <c r="C91" s="390" t="s">
        <v>163</v>
      </c>
      <c r="D91" s="390"/>
      <c r="E91" s="390"/>
    </row>
    <row r="92" spans="1:9" x14ac:dyDescent="0.25">
      <c r="A92" s="135">
        <v>57</v>
      </c>
      <c r="B92" s="136" t="s">
        <v>574</v>
      </c>
      <c r="C92" s="136" t="s">
        <v>517</v>
      </c>
      <c r="D92" s="137" t="s">
        <v>573</v>
      </c>
      <c r="F92" s="138" t="s">
        <v>154</v>
      </c>
      <c r="G92" s="139">
        <v>451.05</v>
      </c>
      <c r="H92" s="140"/>
      <c r="I92" s="141">
        <f t="shared" ref="I92:I95" si="5">ROUND(G92*H92,2)</f>
        <v>0</v>
      </c>
    </row>
    <row r="93" spans="1:9" x14ac:dyDescent="0.25">
      <c r="A93" s="135">
        <v>58</v>
      </c>
      <c r="B93" s="136" t="s">
        <v>572</v>
      </c>
      <c r="C93" s="136" t="s">
        <v>517</v>
      </c>
      <c r="D93" s="137" t="s">
        <v>571</v>
      </c>
      <c r="F93" s="138" t="s">
        <v>130</v>
      </c>
      <c r="G93" s="139">
        <v>15</v>
      </c>
      <c r="H93" s="140"/>
      <c r="I93" s="141">
        <f t="shared" si="5"/>
        <v>0</v>
      </c>
    </row>
    <row r="94" spans="1:9" ht="36" x14ac:dyDescent="0.25">
      <c r="A94" s="135">
        <v>59</v>
      </c>
      <c r="B94" s="136" t="s">
        <v>570</v>
      </c>
      <c r="C94" s="136" t="s">
        <v>517</v>
      </c>
      <c r="D94" s="137" t="s">
        <v>569</v>
      </c>
      <c r="F94" s="138" t="s">
        <v>11</v>
      </c>
      <c r="G94" s="139">
        <v>15</v>
      </c>
      <c r="H94" s="140"/>
      <c r="I94" s="141">
        <f t="shared" si="5"/>
        <v>0</v>
      </c>
    </row>
    <row r="95" spans="1:9" x14ac:dyDescent="0.25">
      <c r="A95" s="135">
        <v>60</v>
      </c>
      <c r="B95" s="136" t="s">
        <v>568</v>
      </c>
      <c r="C95" s="136" t="s">
        <v>517</v>
      </c>
      <c r="D95" s="137" t="s">
        <v>567</v>
      </c>
      <c r="F95" s="138" t="s">
        <v>154</v>
      </c>
      <c r="G95" s="139">
        <v>451.05</v>
      </c>
      <c r="H95" s="140"/>
      <c r="I95" s="141">
        <f t="shared" si="5"/>
        <v>0</v>
      </c>
    </row>
    <row r="96" spans="1:9" x14ac:dyDescent="0.25">
      <c r="F96" s="389" t="s">
        <v>129</v>
      </c>
      <c r="G96" s="389"/>
      <c r="H96" s="389"/>
      <c r="I96" s="142">
        <f>SUM(I92:I95)</f>
        <v>0</v>
      </c>
    </row>
    <row r="98" spans="1:9" x14ac:dyDescent="0.25">
      <c r="A98" s="389" t="s">
        <v>600</v>
      </c>
      <c r="B98" s="389"/>
      <c r="C98" s="390" t="s">
        <v>599</v>
      </c>
      <c r="D98" s="390"/>
      <c r="E98" s="390"/>
    </row>
    <row r="100" spans="1:9" x14ac:dyDescent="0.25">
      <c r="A100" s="389" t="s">
        <v>598</v>
      </c>
      <c r="B100" s="389"/>
      <c r="C100" s="390" t="s">
        <v>550</v>
      </c>
      <c r="D100" s="390"/>
      <c r="E100" s="390"/>
    </row>
    <row r="101" spans="1:9" x14ac:dyDescent="0.25">
      <c r="A101" s="135">
        <v>61</v>
      </c>
      <c r="B101" s="136" t="s">
        <v>549</v>
      </c>
      <c r="C101" s="136" t="s">
        <v>548</v>
      </c>
      <c r="D101" s="137" t="s">
        <v>591</v>
      </c>
      <c r="F101" s="138" t="s">
        <v>16</v>
      </c>
      <c r="G101" s="139">
        <v>0.223</v>
      </c>
      <c r="H101" s="140"/>
      <c r="I101" s="141">
        <f>ROUND(G101*H101,2)</f>
        <v>0</v>
      </c>
    </row>
    <row r="102" spans="1:9" x14ac:dyDescent="0.25">
      <c r="F102" s="389" t="s">
        <v>129</v>
      </c>
      <c r="G102" s="389"/>
      <c r="H102" s="389"/>
      <c r="I102" s="142">
        <f>SUM(I101)</f>
        <v>0</v>
      </c>
    </row>
    <row r="104" spans="1:9" x14ac:dyDescent="0.25">
      <c r="A104" s="389" t="s">
        <v>597</v>
      </c>
      <c r="B104" s="389"/>
      <c r="C104" s="390" t="s">
        <v>183</v>
      </c>
      <c r="D104" s="390"/>
      <c r="E104" s="390"/>
    </row>
    <row r="105" spans="1:9" ht="24" x14ac:dyDescent="0.25">
      <c r="A105" s="135">
        <v>62</v>
      </c>
      <c r="B105" s="136" t="s">
        <v>545</v>
      </c>
      <c r="C105" s="136" t="s">
        <v>528</v>
      </c>
      <c r="D105" s="137" t="s">
        <v>771</v>
      </c>
      <c r="F105" s="138" t="s">
        <v>133</v>
      </c>
      <c r="G105" s="139">
        <v>491.952</v>
      </c>
      <c r="H105" s="140"/>
      <c r="I105" s="141">
        <f t="shared" ref="I105:I116" si="6">ROUND(G105*H105,2)</f>
        <v>0</v>
      </c>
    </row>
    <row r="106" spans="1:9" ht="24" x14ac:dyDescent="0.25">
      <c r="A106" s="135">
        <v>63</v>
      </c>
      <c r="B106" s="136" t="s">
        <v>544</v>
      </c>
      <c r="C106" s="136" t="s">
        <v>528</v>
      </c>
      <c r="D106" s="137" t="s">
        <v>773</v>
      </c>
      <c r="F106" s="138" t="s">
        <v>133</v>
      </c>
      <c r="G106" s="139">
        <v>54.661000000000001</v>
      </c>
      <c r="H106" s="140"/>
      <c r="I106" s="141">
        <f t="shared" si="6"/>
        <v>0</v>
      </c>
    </row>
    <row r="107" spans="1:9" x14ac:dyDescent="0.25">
      <c r="A107" s="135">
        <v>64</v>
      </c>
      <c r="B107" s="136" t="s">
        <v>540</v>
      </c>
      <c r="C107" s="136" t="s">
        <v>528</v>
      </c>
      <c r="D107" s="137" t="s">
        <v>770</v>
      </c>
      <c r="F107" s="138" t="s">
        <v>133</v>
      </c>
      <c r="G107" s="139">
        <v>546.61300000000006</v>
      </c>
      <c r="H107" s="140"/>
      <c r="I107" s="141">
        <f t="shared" si="6"/>
        <v>0</v>
      </c>
    </row>
    <row r="108" spans="1:9" x14ac:dyDescent="0.25">
      <c r="A108" s="135">
        <v>65</v>
      </c>
      <c r="B108" s="136" t="s">
        <v>543</v>
      </c>
      <c r="C108" s="136" t="s">
        <v>528</v>
      </c>
      <c r="D108" s="137" t="s">
        <v>589</v>
      </c>
      <c r="F108" s="138" t="s">
        <v>165</v>
      </c>
      <c r="G108" s="139">
        <v>240.19</v>
      </c>
      <c r="H108" s="140"/>
      <c r="I108" s="141">
        <f t="shared" si="6"/>
        <v>0</v>
      </c>
    </row>
    <row r="109" spans="1:9" x14ac:dyDescent="0.25">
      <c r="A109" s="135">
        <v>66</v>
      </c>
      <c r="B109" s="136" t="s">
        <v>588</v>
      </c>
      <c r="C109" s="136" t="s">
        <v>528</v>
      </c>
      <c r="D109" s="137" t="s">
        <v>177</v>
      </c>
      <c r="F109" s="138" t="s">
        <v>133</v>
      </c>
      <c r="G109" s="139">
        <v>130.32</v>
      </c>
      <c r="H109" s="140"/>
      <c r="I109" s="141">
        <f t="shared" si="6"/>
        <v>0</v>
      </c>
    </row>
    <row r="110" spans="1:9" ht="36" x14ac:dyDescent="0.25">
      <c r="A110" s="135">
        <v>67</v>
      </c>
      <c r="B110" s="136" t="s">
        <v>541</v>
      </c>
      <c r="C110" s="136" t="s">
        <v>528</v>
      </c>
      <c r="D110" s="137" t="s">
        <v>175</v>
      </c>
      <c r="F110" s="138" t="s">
        <v>133</v>
      </c>
      <c r="G110" s="139">
        <v>517.86500000000001</v>
      </c>
      <c r="H110" s="140"/>
      <c r="I110" s="141">
        <f t="shared" si="6"/>
        <v>0</v>
      </c>
    </row>
    <row r="111" spans="1:9" x14ac:dyDescent="0.25">
      <c r="A111" s="135">
        <v>68</v>
      </c>
      <c r="B111" s="136" t="s">
        <v>539</v>
      </c>
      <c r="C111" s="136" t="s">
        <v>528</v>
      </c>
      <c r="D111" s="137" t="s">
        <v>538</v>
      </c>
      <c r="F111" s="138" t="s">
        <v>133</v>
      </c>
      <c r="G111" s="139">
        <v>517.86500000000001</v>
      </c>
      <c r="H111" s="140"/>
      <c r="I111" s="141">
        <f t="shared" si="6"/>
        <v>0</v>
      </c>
    </row>
    <row r="112" spans="1:9" ht="24" x14ac:dyDescent="0.25">
      <c r="A112" s="135">
        <v>69</v>
      </c>
      <c r="B112" s="136" t="s">
        <v>537</v>
      </c>
      <c r="C112" s="136" t="s">
        <v>528</v>
      </c>
      <c r="D112" s="137" t="s">
        <v>170</v>
      </c>
      <c r="F112" s="138" t="s">
        <v>133</v>
      </c>
      <c r="G112" s="139">
        <v>351.517</v>
      </c>
      <c r="H112" s="140"/>
      <c r="I112" s="141">
        <f t="shared" si="6"/>
        <v>0</v>
      </c>
    </row>
    <row r="113" spans="1:9" x14ac:dyDescent="0.25">
      <c r="A113" s="135">
        <v>70</v>
      </c>
      <c r="B113" s="136" t="s">
        <v>587</v>
      </c>
      <c r="C113" s="136" t="s">
        <v>580</v>
      </c>
      <c r="D113" s="137" t="s">
        <v>586</v>
      </c>
      <c r="F113" s="138" t="s">
        <v>130</v>
      </c>
      <c r="G113" s="139">
        <v>4</v>
      </c>
      <c r="H113" s="140"/>
      <c r="I113" s="141">
        <f t="shared" si="6"/>
        <v>0</v>
      </c>
    </row>
    <row r="114" spans="1:9" x14ac:dyDescent="0.25">
      <c r="A114" s="135">
        <v>71</v>
      </c>
      <c r="B114" s="136" t="s">
        <v>585</v>
      </c>
      <c r="C114" s="136" t="s">
        <v>580</v>
      </c>
      <c r="D114" s="137" t="s">
        <v>584</v>
      </c>
      <c r="F114" s="138" t="s">
        <v>130</v>
      </c>
      <c r="G114" s="139">
        <v>4</v>
      </c>
      <c r="H114" s="140"/>
      <c r="I114" s="141">
        <f t="shared" si="6"/>
        <v>0</v>
      </c>
    </row>
    <row r="115" spans="1:9" ht="24" x14ac:dyDescent="0.25">
      <c r="A115" s="135">
        <v>72</v>
      </c>
      <c r="B115" s="136" t="s">
        <v>583</v>
      </c>
      <c r="C115" s="136" t="s">
        <v>580</v>
      </c>
      <c r="D115" s="137" t="s">
        <v>582</v>
      </c>
      <c r="F115" s="138" t="s">
        <v>130</v>
      </c>
      <c r="G115" s="139">
        <v>4</v>
      </c>
      <c r="H115" s="140"/>
      <c r="I115" s="141">
        <f t="shared" si="6"/>
        <v>0</v>
      </c>
    </row>
    <row r="116" spans="1:9" ht="24" x14ac:dyDescent="0.25">
      <c r="A116" s="135">
        <v>73</v>
      </c>
      <c r="B116" s="136" t="s">
        <v>581</v>
      </c>
      <c r="C116" s="136" t="s">
        <v>580</v>
      </c>
      <c r="D116" s="137" t="s">
        <v>579</v>
      </c>
      <c r="F116" s="138" t="s">
        <v>130</v>
      </c>
      <c r="G116" s="139">
        <v>4</v>
      </c>
      <c r="H116" s="140"/>
      <c r="I116" s="141">
        <f t="shared" si="6"/>
        <v>0</v>
      </c>
    </row>
    <row r="117" spans="1:9" x14ac:dyDescent="0.25">
      <c r="F117" s="389" t="s">
        <v>129</v>
      </c>
      <c r="G117" s="389"/>
      <c r="H117" s="389"/>
      <c r="I117" s="142">
        <f>SUM(I105:I116)</f>
        <v>0</v>
      </c>
    </row>
    <row r="119" spans="1:9" x14ac:dyDescent="0.25">
      <c r="A119" s="389" t="s">
        <v>596</v>
      </c>
      <c r="B119" s="389"/>
      <c r="C119" s="390" t="s">
        <v>577</v>
      </c>
      <c r="D119" s="390"/>
      <c r="E119" s="390"/>
    </row>
    <row r="120" spans="1:9" ht="24" x14ac:dyDescent="0.25">
      <c r="A120" s="135">
        <v>74</v>
      </c>
      <c r="B120" s="136" t="s">
        <v>534</v>
      </c>
      <c r="C120" s="136" t="s">
        <v>528</v>
      </c>
      <c r="D120" s="137" t="s">
        <v>166</v>
      </c>
      <c r="F120" s="138" t="s">
        <v>165</v>
      </c>
      <c r="G120" s="139">
        <v>993.84299999999996</v>
      </c>
      <c r="H120" s="140"/>
      <c r="I120" s="141">
        <f t="shared" ref="I120:I121" si="7">ROUND(G120*H120,2)</f>
        <v>0</v>
      </c>
    </row>
    <row r="121" spans="1:9" ht="24" x14ac:dyDescent="0.25">
      <c r="A121" s="135">
        <v>75</v>
      </c>
      <c r="B121" s="136" t="s">
        <v>132</v>
      </c>
      <c r="C121" s="136" t="s">
        <v>528</v>
      </c>
      <c r="D121" s="137" t="s">
        <v>576</v>
      </c>
      <c r="F121" s="138" t="s">
        <v>130</v>
      </c>
      <c r="G121" s="139">
        <v>1</v>
      </c>
      <c r="H121" s="140"/>
      <c r="I121" s="141">
        <f t="shared" si="7"/>
        <v>0</v>
      </c>
    </row>
    <row r="122" spans="1:9" x14ac:dyDescent="0.25">
      <c r="F122" s="389" t="s">
        <v>129</v>
      </c>
      <c r="G122" s="389"/>
      <c r="H122" s="389"/>
      <c r="I122" s="142">
        <f>SUM(I120:I121)</f>
        <v>0</v>
      </c>
    </row>
    <row r="124" spans="1:9" x14ac:dyDescent="0.25">
      <c r="A124" s="389" t="s">
        <v>595</v>
      </c>
      <c r="B124" s="389"/>
      <c r="C124" s="390" t="s">
        <v>163</v>
      </c>
      <c r="D124" s="390"/>
      <c r="E124" s="390"/>
    </row>
    <row r="125" spans="1:9" x14ac:dyDescent="0.25">
      <c r="A125" s="135">
        <v>76</v>
      </c>
      <c r="B125" s="136" t="s">
        <v>574</v>
      </c>
      <c r="C125" s="136" t="s">
        <v>517</v>
      </c>
      <c r="D125" s="137" t="s">
        <v>573</v>
      </c>
      <c r="F125" s="138" t="s">
        <v>154</v>
      </c>
      <c r="G125" s="139">
        <v>223.35</v>
      </c>
      <c r="H125" s="140"/>
      <c r="I125" s="141">
        <f t="shared" ref="I125:I128" si="8">ROUND(G125*H125,2)</f>
        <v>0</v>
      </c>
    </row>
    <row r="126" spans="1:9" x14ac:dyDescent="0.25">
      <c r="A126" s="135">
        <v>77</v>
      </c>
      <c r="B126" s="136" t="s">
        <v>572</v>
      </c>
      <c r="C126" s="136" t="s">
        <v>517</v>
      </c>
      <c r="D126" s="137" t="s">
        <v>571</v>
      </c>
      <c r="F126" s="138" t="s">
        <v>130</v>
      </c>
      <c r="G126" s="139">
        <v>7</v>
      </c>
      <c r="H126" s="140"/>
      <c r="I126" s="141">
        <f t="shared" si="8"/>
        <v>0</v>
      </c>
    </row>
    <row r="127" spans="1:9" ht="36" x14ac:dyDescent="0.25">
      <c r="A127" s="135">
        <v>78</v>
      </c>
      <c r="B127" s="136" t="s">
        <v>570</v>
      </c>
      <c r="C127" s="136" t="s">
        <v>517</v>
      </c>
      <c r="D127" s="137" t="s">
        <v>569</v>
      </c>
      <c r="F127" s="138" t="s">
        <v>11</v>
      </c>
      <c r="G127" s="139">
        <v>7</v>
      </c>
      <c r="H127" s="140"/>
      <c r="I127" s="141">
        <f t="shared" si="8"/>
        <v>0</v>
      </c>
    </row>
    <row r="128" spans="1:9" x14ac:dyDescent="0.25">
      <c r="A128" s="135">
        <v>79</v>
      </c>
      <c r="B128" s="136" t="s">
        <v>568</v>
      </c>
      <c r="C128" s="136" t="s">
        <v>517</v>
      </c>
      <c r="D128" s="137" t="s">
        <v>567</v>
      </c>
      <c r="F128" s="138" t="s">
        <v>154</v>
      </c>
      <c r="G128" s="139">
        <v>223.35</v>
      </c>
      <c r="H128" s="140"/>
      <c r="I128" s="141">
        <f t="shared" si="8"/>
        <v>0</v>
      </c>
    </row>
    <row r="129" spans="1:9" x14ac:dyDescent="0.25">
      <c r="F129" s="389" t="s">
        <v>129</v>
      </c>
      <c r="G129" s="389"/>
      <c r="H129" s="389"/>
      <c r="I129" s="142">
        <f>SUM(I125:I128)</f>
        <v>0</v>
      </c>
    </row>
    <row r="131" spans="1:9" x14ac:dyDescent="0.25">
      <c r="A131" s="389" t="s">
        <v>594</v>
      </c>
      <c r="B131" s="389"/>
      <c r="C131" s="390" t="s">
        <v>593</v>
      </c>
      <c r="D131" s="390"/>
      <c r="E131" s="390"/>
    </row>
    <row r="133" spans="1:9" x14ac:dyDescent="0.25">
      <c r="A133" s="389" t="s">
        <v>592</v>
      </c>
      <c r="B133" s="389"/>
      <c r="C133" s="390" t="s">
        <v>550</v>
      </c>
      <c r="D133" s="390"/>
      <c r="E133" s="390"/>
    </row>
    <row r="134" spans="1:9" x14ac:dyDescent="0.25">
      <c r="A134" s="135">
        <v>80</v>
      </c>
      <c r="B134" s="136" t="s">
        <v>549</v>
      </c>
      <c r="C134" s="136" t="s">
        <v>548</v>
      </c>
      <c r="D134" s="137" t="s">
        <v>591</v>
      </c>
      <c r="F134" s="138" t="s">
        <v>16</v>
      </c>
      <c r="G134" s="139">
        <v>9.2999999999999999E-2</v>
      </c>
      <c r="H134" s="140"/>
      <c r="I134" s="141">
        <f>ROUND(G134*H134,2)</f>
        <v>0</v>
      </c>
    </row>
    <row r="135" spans="1:9" x14ac:dyDescent="0.25">
      <c r="F135" s="389" t="s">
        <v>129</v>
      </c>
      <c r="G135" s="389"/>
      <c r="H135" s="389"/>
      <c r="I135" s="142">
        <f>SUM(I134)</f>
        <v>0</v>
      </c>
    </row>
    <row r="137" spans="1:9" x14ac:dyDescent="0.25">
      <c r="A137" s="389" t="s">
        <v>590</v>
      </c>
      <c r="B137" s="389"/>
      <c r="C137" s="390" t="s">
        <v>183</v>
      </c>
      <c r="D137" s="390"/>
      <c r="E137" s="390"/>
    </row>
    <row r="138" spans="1:9" ht="24" x14ac:dyDescent="0.25">
      <c r="A138" s="135">
        <v>81</v>
      </c>
      <c r="B138" s="136" t="s">
        <v>545</v>
      </c>
      <c r="C138" s="136" t="s">
        <v>528</v>
      </c>
      <c r="D138" s="137" t="s">
        <v>771</v>
      </c>
      <c r="F138" s="138" t="s">
        <v>133</v>
      </c>
      <c r="G138" s="139">
        <v>175.476</v>
      </c>
      <c r="H138" s="140"/>
      <c r="I138" s="141">
        <f t="shared" ref="I138:I149" si="9">ROUND(G138*H138,2)</f>
        <v>0</v>
      </c>
    </row>
    <row r="139" spans="1:9" ht="24" x14ac:dyDescent="0.25">
      <c r="A139" s="135">
        <v>82</v>
      </c>
      <c r="B139" s="136" t="s">
        <v>544</v>
      </c>
      <c r="C139" s="136" t="s">
        <v>528</v>
      </c>
      <c r="D139" s="137" t="s">
        <v>773</v>
      </c>
      <c r="F139" s="138" t="s">
        <v>133</v>
      </c>
      <c r="G139" s="139">
        <v>19.497</v>
      </c>
      <c r="H139" s="140"/>
      <c r="I139" s="141">
        <f t="shared" si="9"/>
        <v>0</v>
      </c>
    </row>
    <row r="140" spans="1:9" x14ac:dyDescent="0.25">
      <c r="A140" s="135">
        <v>83</v>
      </c>
      <c r="B140" s="136" t="s">
        <v>540</v>
      </c>
      <c r="C140" s="136" t="s">
        <v>528</v>
      </c>
      <c r="D140" s="137" t="s">
        <v>770</v>
      </c>
      <c r="F140" s="138" t="s">
        <v>133</v>
      </c>
      <c r="G140" s="139">
        <v>194.97300000000001</v>
      </c>
      <c r="H140" s="140"/>
      <c r="I140" s="141">
        <f t="shared" si="9"/>
        <v>0</v>
      </c>
    </row>
    <row r="141" spans="1:9" x14ac:dyDescent="0.25">
      <c r="A141" s="135">
        <v>84</v>
      </c>
      <c r="B141" s="136" t="s">
        <v>543</v>
      </c>
      <c r="C141" s="136" t="s">
        <v>528</v>
      </c>
      <c r="D141" s="137" t="s">
        <v>589</v>
      </c>
      <c r="F141" s="138" t="s">
        <v>165</v>
      </c>
      <c r="G141" s="139">
        <v>99.504999999999995</v>
      </c>
      <c r="H141" s="140"/>
      <c r="I141" s="141">
        <f t="shared" si="9"/>
        <v>0</v>
      </c>
    </row>
    <row r="142" spans="1:9" x14ac:dyDescent="0.25">
      <c r="A142" s="135">
        <v>85</v>
      </c>
      <c r="B142" s="136" t="s">
        <v>588</v>
      </c>
      <c r="C142" s="136" t="s">
        <v>528</v>
      </c>
      <c r="D142" s="137" t="s">
        <v>177</v>
      </c>
      <c r="F142" s="138" t="s">
        <v>133</v>
      </c>
      <c r="G142" s="139">
        <v>53.982999999999997</v>
      </c>
      <c r="H142" s="140"/>
      <c r="I142" s="141">
        <f t="shared" si="9"/>
        <v>0</v>
      </c>
    </row>
    <row r="143" spans="1:9" ht="36" x14ac:dyDescent="0.25">
      <c r="A143" s="135">
        <v>86</v>
      </c>
      <c r="B143" s="136" t="s">
        <v>541</v>
      </c>
      <c r="C143" s="136" t="s">
        <v>528</v>
      </c>
      <c r="D143" s="137" t="s">
        <v>175</v>
      </c>
      <c r="F143" s="138" t="s">
        <v>133</v>
      </c>
      <c r="G143" s="139">
        <v>183.54499999999999</v>
      </c>
      <c r="H143" s="140"/>
      <c r="I143" s="141">
        <f t="shared" si="9"/>
        <v>0</v>
      </c>
    </row>
    <row r="144" spans="1:9" x14ac:dyDescent="0.25">
      <c r="A144" s="135">
        <v>87</v>
      </c>
      <c r="B144" s="136" t="s">
        <v>539</v>
      </c>
      <c r="C144" s="136" t="s">
        <v>528</v>
      </c>
      <c r="D144" s="137" t="s">
        <v>538</v>
      </c>
      <c r="F144" s="138" t="s">
        <v>133</v>
      </c>
      <c r="G144" s="139">
        <v>183.54499999999999</v>
      </c>
      <c r="H144" s="140"/>
      <c r="I144" s="141">
        <f t="shared" si="9"/>
        <v>0</v>
      </c>
    </row>
    <row r="145" spans="1:9" ht="24" x14ac:dyDescent="0.25">
      <c r="A145" s="135">
        <v>88</v>
      </c>
      <c r="B145" s="136" t="s">
        <v>537</v>
      </c>
      <c r="C145" s="136" t="s">
        <v>528</v>
      </c>
      <c r="D145" s="137" t="s">
        <v>170</v>
      </c>
      <c r="F145" s="138" t="s">
        <v>133</v>
      </c>
      <c r="G145" s="139">
        <v>114.636</v>
      </c>
      <c r="H145" s="140"/>
      <c r="I145" s="141">
        <f t="shared" si="9"/>
        <v>0</v>
      </c>
    </row>
    <row r="146" spans="1:9" x14ac:dyDescent="0.25">
      <c r="A146" s="135">
        <v>89</v>
      </c>
      <c r="B146" s="136" t="s">
        <v>587</v>
      </c>
      <c r="C146" s="136" t="s">
        <v>580</v>
      </c>
      <c r="D146" s="137" t="s">
        <v>586</v>
      </c>
      <c r="F146" s="138" t="s">
        <v>130</v>
      </c>
      <c r="G146" s="139">
        <v>1</v>
      </c>
      <c r="H146" s="140"/>
      <c r="I146" s="141">
        <f t="shared" si="9"/>
        <v>0</v>
      </c>
    </row>
    <row r="147" spans="1:9" x14ac:dyDescent="0.25">
      <c r="A147" s="135">
        <v>90</v>
      </c>
      <c r="B147" s="136" t="s">
        <v>585</v>
      </c>
      <c r="C147" s="136" t="s">
        <v>580</v>
      </c>
      <c r="D147" s="137" t="s">
        <v>584</v>
      </c>
      <c r="F147" s="138" t="s">
        <v>130</v>
      </c>
      <c r="G147" s="139">
        <v>1</v>
      </c>
      <c r="H147" s="140"/>
      <c r="I147" s="141">
        <f t="shared" si="9"/>
        <v>0</v>
      </c>
    </row>
    <row r="148" spans="1:9" ht="24" x14ac:dyDescent="0.25">
      <c r="A148" s="135">
        <v>91</v>
      </c>
      <c r="B148" s="136" t="s">
        <v>583</v>
      </c>
      <c r="C148" s="136" t="s">
        <v>580</v>
      </c>
      <c r="D148" s="137" t="s">
        <v>582</v>
      </c>
      <c r="F148" s="138" t="s">
        <v>130</v>
      </c>
      <c r="G148" s="139">
        <v>4</v>
      </c>
      <c r="H148" s="140"/>
      <c r="I148" s="141">
        <f t="shared" si="9"/>
        <v>0</v>
      </c>
    </row>
    <row r="149" spans="1:9" ht="24" x14ac:dyDescent="0.25">
      <c r="A149" s="135">
        <v>92</v>
      </c>
      <c r="B149" s="136" t="s">
        <v>581</v>
      </c>
      <c r="C149" s="136" t="s">
        <v>580</v>
      </c>
      <c r="D149" s="137" t="s">
        <v>579</v>
      </c>
      <c r="F149" s="138" t="s">
        <v>130</v>
      </c>
      <c r="G149" s="139">
        <v>4</v>
      </c>
      <c r="H149" s="140"/>
      <c r="I149" s="141">
        <f t="shared" si="9"/>
        <v>0</v>
      </c>
    </row>
    <row r="150" spans="1:9" x14ac:dyDescent="0.25">
      <c r="F150" s="389" t="s">
        <v>129</v>
      </c>
      <c r="G150" s="389"/>
      <c r="H150" s="389"/>
      <c r="I150" s="142">
        <f>SUM(I138:I149)</f>
        <v>0</v>
      </c>
    </row>
    <row r="152" spans="1:9" x14ac:dyDescent="0.25">
      <c r="A152" s="389" t="s">
        <v>578</v>
      </c>
      <c r="B152" s="389"/>
      <c r="C152" s="390" t="s">
        <v>577</v>
      </c>
      <c r="D152" s="390"/>
      <c r="E152" s="390"/>
    </row>
    <row r="153" spans="1:9" ht="24" x14ac:dyDescent="0.25">
      <c r="A153" s="135">
        <v>93</v>
      </c>
      <c r="B153" s="136" t="s">
        <v>534</v>
      </c>
      <c r="C153" s="136" t="s">
        <v>528</v>
      </c>
      <c r="D153" s="137" t="s">
        <v>166</v>
      </c>
      <c r="F153" s="138" t="s">
        <v>165</v>
      </c>
      <c r="G153" s="139">
        <v>354.49599999999998</v>
      </c>
      <c r="H153" s="140"/>
      <c r="I153" s="141">
        <f t="shared" ref="I153:I154" si="10">ROUND(G153*H153,2)</f>
        <v>0</v>
      </c>
    </row>
    <row r="154" spans="1:9" ht="24" x14ac:dyDescent="0.25">
      <c r="A154" s="135">
        <v>94</v>
      </c>
      <c r="B154" s="136" t="s">
        <v>132</v>
      </c>
      <c r="C154" s="136" t="s">
        <v>528</v>
      </c>
      <c r="D154" s="137" t="s">
        <v>576</v>
      </c>
      <c r="F154" s="138" t="s">
        <v>130</v>
      </c>
      <c r="G154" s="139">
        <v>1</v>
      </c>
      <c r="H154" s="140"/>
      <c r="I154" s="141">
        <f t="shared" si="10"/>
        <v>0</v>
      </c>
    </row>
    <row r="155" spans="1:9" x14ac:dyDescent="0.25">
      <c r="F155" s="389" t="s">
        <v>129</v>
      </c>
      <c r="G155" s="389"/>
      <c r="H155" s="389"/>
      <c r="I155" s="142">
        <f>SUM(I153:I154)</f>
        <v>0</v>
      </c>
    </row>
    <row r="157" spans="1:9" x14ac:dyDescent="0.25">
      <c r="A157" s="389" t="s">
        <v>575</v>
      </c>
      <c r="B157" s="389"/>
      <c r="C157" s="390" t="s">
        <v>163</v>
      </c>
      <c r="D157" s="390"/>
      <c r="E157" s="390"/>
    </row>
    <row r="158" spans="1:9" x14ac:dyDescent="0.25">
      <c r="A158" s="135">
        <v>95</v>
      </c>
      <c r="B158" s="136" t="s">
        <v>574</v>
      </c>
      <c r="C158" s="136" t="s">
        <v>517</v>
      </c>
      <c r="D158" s="137" t="s">
        <v>573</v>
      </c>
      <c r="F158" s="138" t="s">
        <v>154</v>
      </c>
      <c r="G158" s="139">
        <v>92.6</v>
      </c>
      <c r="H158" s="140"/>
      <c r="I158" s="141">
        <f t="shared" ref="I158:I161" si="11">ROUND(G158*H158,2)</f>
        <v>0</v>
      </c>
    </row>
    <row r="159" spans="1:9" x14ac:dyDescent="0.25">
      <c r="A159" s="135">
        <v>96</v>
      </c>
      <c r="B159" s="136" t="s">
        <v>572</v>
      </c>
      <c r="C159" s="136" t="s">
        <v>517</v>
      </c>
      <c r="D159" s="137" t="s">
        <v>571</v>
      </c>
      <c r="F159" s="138" t="s">
        <v>130</v>
      </c>
      <c r="G159" s="139">
        <v>3</v>
      </c>
      <c r="H159" s="140"/>
      <c r="I159" s="141">
        <f t="shared" si="11"/>
        <v>0</v>
      </c>
    </row>
    <row r="160" spans="1:9" ht="36" x14ac:dyDescent="0.25">
      <c r="A160" s="135">
        <v>97</v>
      </c>
      <c r="B160" s="136" t="s">
        <v>570</v>
      </c>
      <c r="C160" s="136" t="s">
        <v>517</v>
      </c>
      <c r="D160" s="137" t="s">
        <v>569</v>
      </c>
      <c r="F160" s="138" t="s">
        <v>11</v>
      </c>
      <c r="G160" s="139">
        <v>3</v>
      </c>
      <c r="H160" s="140"/>
      <c r="I160" s="141">
        <f t="shared" si="11"/>
        <v>0</v>
      </c>
    </row>
    <row r="161" spans="1:9" x14ac:dyDescent="0.25">
      <c r="A161" s="135">
        <v>98</v>
      </c>
      <c r="B161" s="136" t="s">
        <v>568</v>
      </c>
      <c r="C161" s="136" t="s">
        <v>517</v>
      </c>
      <c r="D161" s="137" t="s">
        <v>567</v>
      </c>
      <c r="F161" s="138" t="s">
        <v>154</v>
      </c>
      <c r="G161" s="139">
        <v>92.6</v>
      </c>
      <c r="H161" s="140"/>
      <c r="I161" s="141">
        <f t="shared" si="11"/>
        <v>0</v>
      </c>
    </row>
    <row r="162" spans="1:9" x14ac:dyDescent="0.25">
      <c r="F162" s="389" t="s">
        <v>129</v>
      </c>
      <c r="G162" s="389"/>
      <c r="H162" s="389"/>
      <c r="I162" s="142">
        <f>SUM(I158:I161)</f>
        <v>0</v>
      </c>
    </row>
    <row r="164" spans="1:9" x14ac:dyDescent="0.25">
      <c r="A164" s="389" t="s">
        <v>566</v>
      </c>
      <c r="B164" s="389"/>
      <c r="C164" s="390" t="s">
        <v>565</v>
      </c>
      <c r="D164" s="390"/>
      <c r="E164" s="390"/>
    </row>
    <row r="166" spans="1:9" x14ac:dyDescent="0.25">
      <c r="A166" s="389" t="s">
        <v>564</v>
      </c>
      <c r="B166" s="389"/>
      <c r="C166" s="390" t="s">
        <v>550</v>
      </c>
      <c r="D166" s="390"/>
      <c r="E166" s="390"/>
    </row>
    <row r="167" spans="1:9" x14ac:dyDescent="0.25">
      <c r="A167" s="135">
        <v>99</v>
      </c>
      <c r="B167" s="136" t="s">
        <v>549</v>
      </c>
      <c r="C167" s="136" t="s">
        <v>548</v>
      </c>
      <c r="D167" s="137" t="s">
        <v>547</v>
      </c>
      <c r="F167" s="138" t="s">
        <v>16</v>
      </c>
      <c r="G167" s="139">
        <v>3.4000000000000002E-2</v>
      </c>
      <c r="H167" s="140"/>
      <c r="I167" s="141">
        <f>ROUND(G167*H167,2)</f>
        <v>0</v>
      </c>
    </row>
    <row r="168" spans="1:9" x14ac:dyDescent="0.25">
      <c r="F168" s="389" t="s">
        <v>129</v>
      </c>
      <c r="G168" s="389"/>
      <c r="H168" s="389"/>
      <c r="I168" s="142">
        <f>SUM(I167)</f>
        <v>0</v>
      </c>
    </row>
    <row r="170" spans="1:9" x14ac:dyDescent="0.25">
      <c r="A170" s="389" t="s">
        <v>563</v>
      </c>
      <c r="B170" s="389"/>
      <c r="C170" s="390" t="s">
        <v>183</v>
      </c>
      <c r="D170" s="390"/>
      <c r="E170" s="390"/>
    </row>
    <row r="171" spans="1:9" ht="24" x14ac:dyDescent="0.25">
      <c r="A171" s="135">
        <v>100</v>
      </c>
      <c r="B171" s="136" t="s">
        <v>545</v>
      </c>
      <c r="C171" s="136" t="s">
        <v>528</v>
      </c>
      <c r="D171" s="137" t="s">
        <v>771</v>
      </c>
      <c r="F171" s="138" t="s">
        <v>133</v>
      </c>
      <c r="G171" s="139">
        <v>52.344999999999999</v>
      </c>
      <c r="H171" s="140"/>
      <c r="I171" s="141">
        <f t="shared" ref="I171:I178" si="12">ROUND(G171*H171,2)</f>
        <v>0</v>
      </c>
    </row>
    <row r="172" spans="1:9" ht="24" x14ac:dyDescent="0.25">
      <c r="A172" s="135">
        <v>101</v>
      </c>
      <c r="B172" s="136" t="s">
        <v>544</v>
      </c>
      <c r="C172" s="136" t="s">
        <v>528</v>
      </c>
      <c r="D172" s="137" t="s">
        <v>773</v>
      </c>
      <c r="F172" s="138" t="s">
        <v>133</v>
      </c>
      <c r="G172" s="139">
        <v>5.8159999999999998</v>
      </c>
      <c r="H172" s="140"/>
      <c r="I172" s="141">
        <f t="shared" si="12"/>
        <v>0</v>
      </c>
    </row>
    <row r="173" spans="1:9" x14ac:dyDescent="0.25">
      <c r="A173" s="135">
        <v>102</v>
      </c>
      <c r="B173" s="136" t="s">
        <v>540</v>
      </c>
      <c r="C173" s="136" t="s">
        <v>528</v>
      </c>
      <c r="D173" s="137" t="s">
        <v>775</v>
      </c>
      <c r="F173" s="138" t="s">
        <v>133</v>
      </c>
      <c r="G173" s="139">
        <v>58.161000000000001</v>
      </c>
      <c r="H173" s="140"/>
      <c r="I173" s="141">
        <f t="shared" si="12"/>
        <v>0</v>
      </c>
    </row>
    <row r="174" spans="1:9" x14ac:dyDescent="0.25">
      <c r="A174" s="135">
        <v>103</v>
      </c>
      <c r="B174" s="136" t="s">
        <v>543</v>
      </c>
      <c r="C174" s="136" t="s">
        <v>528</v>
      </c>
      <c r="D174" s="137" t="s">
        <v>179</v>
      </c>
      <c r="F174" s="138" t="s">
        <v>165</v>
      </c>
      <c r="G174" s="139">
        <v>32.438000000000002</v>
      </c>
      <c r="H174" s="140"/>
      <c r="I174" s="141">
        <f t="shared" si="12"/>
        <v>0</v>
      </c>
    </row>
    <row r="175" spans="1:9" x14ac:dyDescent="0.25">
      <c r="A175" s="135">
        <v>104</v>
      </c>
      <c r="B175" s="136" t="s">
        <v>542</v>
      </c>
      <c r="C175" s="136" t="s">
        <v>528</v>
      </c>
      <c r="D175" s="137" t="s">
        <v>177</v>
      </c>
      <c r="F175" s="138" t="s">
        <v>133</v>
      </c>
      <c r="G175" s="139">
        <v>15.224</v>
      </c>
      <c r="H175" s="140"/>
      <c r="I175" s="141">
        <f t="shared" si="12"/>
        <v>0</v>
      </c>
    </row>
    <row r="176" spans="1:9" ht="36" x14ac:dyDescent="0.25">
      <c r="A176" s="135">
        <v>105</v>
      </c>
      <c r="B176" s="136" t="s">
        <v>541</v>
      </c>
      <c r="C176" s="136" t="s">
        <v>528</v>
      </c>
      <c r="D176" s="137" t="s">
        <v>175</v>
      </c>
      <c r="F176" s="138" t="s">
        <v>133</v>
      </c>
      <c r="G176" s="139">
        <v>54.271000000000001</v>
      </c>
      <c r="H176" s="140"/>
      <c r="I176" s="141">
        <f t="shared" si="12"/>
        <v>0</v>
      </c>
    </row>
    <row r="177" spans="1:9" x14ac:dyDescent="0.25">
      <c r="A177" s="135">
        <v>106</v>
      </c>
      <c r="B177" s="136" t="s">
        <v>539</v>
      </c>
      <c r="C177" s="136" t="s">
        <v>528</v>
      </c>
      <c r="D177" s="137" t="s">
        <v>538</v>
      </c>
      <c r="F177" s="138" t="s">
        <v>133</v>
      </c>
      <c r="G177" s="139">
        <v>54.271000000000001</v>
      </c>
      <c r="H177" s="140"/>
      <c r="I177" s="141">
        <f t="shared" si="12"/>
        <v>0</v>
      </c>
    </row>
    <row r="178" spans="1:9" ht="24" x14ac:dyDescent="0.25">
      <c r="A178" s="135">
        <v>107</v>
      </c>
      <c r="B178" s="136" t="s">
        <v>537</v>
      </c>
      <c r="C178" s="136" t="s">
        <v>528</v>
      </c>
      <c r="D178" s="137" t="s">
        <v>170</v>
      </c>
      <c r="F178" s="138" t="s">
        <v>133</v>
      </c>
      <c r="G178" s="139">
        <v>34.182000000000002</v>
      </c>
      <c r="H178" s="140"/>
      <c r="I178" s="141">
        <f t="shared" si="12"/>
        <v>0</v>
      </c>
    </row>
    <row r="179" spans="1:9" x14ac:dyDescent="0.25">
      <c r="F179" s="389" t="s">
        <v>129</v>
      </c>
      <c r="G179" s="389"/>
      <c r="H179" s="389"/>
      <c r="I179" s="142">
        <f>SUM(I171:I178)</f>
        <v>0</v>
      </c>
    </row>
    <row r="181" spans="1:9" x14ac:dyDescent="0.25">
      <c r="A181" s="389" t="s">
        <v>562</v>
      </c>
      <c r="B181" s="389"/>
      <c r="C181" s="390" t="s">
        <v>535</v>
      </c>
      <c r="D181" s="390"/>
      <c r="E181" s="390"/>
    </row>
    <row r="182" spans="1:9" ht="24" x14ac:dyDescent="0.25">
      <c r="A182" s="135">
        <v>108</v>
      </c>
      <c r="B182" s="136" t="s">
        <v>534</v>
      </c>
      <c r="C182" s="136" t="s">
        <v>528</v>
      </c>
      <c r="D182" s="137" t="s">
        <v>166</v>
      </c>
      <c r="F182" s="138" t="s">
        <v>165</v>
      </c>
      <c r="G182" s="139">
        <v>106.34</v>
      </c>
      <c r="H182" s="140"/>
      <c r="I182" s="141">
        <f>ROUND(G182*H182,2)</f>
        <v>0</v>
      </c>
    </row>
    <row r="183" spans="1:9" x14ac:dyDescent="0.25">
      <c r="F183" s="389" t="s">
        <v>129</v>
      </c>
      <c r="G183" s="389"/>
      <c r="H183" s="389"/>
      <c r="I183" s="142">
        <f>SUM(I182)</f>
        <v>0</v>
      </c>
    </row>
    <row r="185" spans="1:9" x14ac:dyDescent="0.25">
      <c r="A185" s="389" t="s">
        <v>561</v>
      </c>
      <c r="B185" s="389"/>
      <c r="C185" s="390" t="s">
        <v>532</v>
      </c>
      <c r="D185" s="390"/>
      <c r="E185" s="390"/>
    </row>
    <row r="186" spans="1:9" x14ac:dyDescent="0.25">
      <c r="A186" s="135">
        <v>109</v>
      </c>
      <c r="B186" s="136" t="s">
        <v>531</v>
      </c>
      <c r="C186" s="136" t="s">
        <v>528</v>
      </c>
      <c r="D186" s="137" t="s">
        <v>530</v>
      </c>
      <c r="F186" s="138" t="s">
        <v>154</v>
      </c>
      <c r="G186" s="139">
        <v>28.2</v>
      </c>
      <c r="H186" s="140"/>
      <c r="I186" s="141">
        <f t="shared" ref="I186:I187" si="13">ROUND(G186*H186,2)</f>
        <v>0</v>
      </c>
    </row>
    <row r="187" spans="1:9" x14ac:dyDescent="0.25">
      <c r="A187" s="135">
        <v>110</v>
      </c>
      <c r="B187" s="136" t="s">
        <v>529</v>
      </c>
      <c r="C187" s="136" t="s">
        <v>528</v>
      </c>
      <c r="D187" s="137" t="s">
        <v>527</v>
      </c>
      <c r="F187" s="138" t="s">
        <v>526</v>
      </c>
      <c r="G187" s="139">
        <v>80</v>
      </c>
      <c r="H187" s="140"/>
      <c r="I187" s="141">
        <f t="shared" si="13"/>
        <v>0</v>
      </c>
    </row>
    <row r="188" spans="1:9" x14ac:dyDescent="0.25">
      <c r="F188" s="389" t="s">
        <v>129</v>
      </c>
      <c r="G188" s="389"/>
      <c r="H188" s="389"/>
      <c r="I188" s="142">
        <f>SUM(I186:I187)</f>
        <v>0</v>
      </c>
    </row>
    <row r="190" spans="1:9" x14ac:dyDescent="0.25">
      <c r="A190" s="389" t="s">
        <v>560</v>
      </c>
      <c r="B190" s="389"/>
      <c r="C190" s="390" t="s">
        <v>163</v>
      </c>
      <c r="D190" s="390"/>
      <c r="E190" s="390"/>
    </row>
    <row r="191" spans="1:9" x14ac:dyDescent="0.25">
      <c r="A191" s="135">
        <v>111</v>
      </c>
      <c r="B191" s="136" t="s">
        <v>524</v>
      </c>
      <c r="C191" s="136" t="s">
        <v>517</v>
      </c>
      <c r="D191" s="137" t="s">
        <v>523</v>
      </c>
      <c r="F191" s="138" t="s">
        <v>154</v>
      </c>
      <c r="G191" s="139">
        <v>28.2</v>
      </c>
      <c r="H191" s="140"/>
      <c r="I191" s="141">
        <f t="shared" ref="I191:I197" si="14">ROUND(G191*H191,2)</f>
        <v>0</v>
      </c>
    </row>
    <row r="192" spans="1:9" x14ac:dyDescent="0.25">
      <c r="A192" s="135">
        <v>112</v>
      </c>
      <c r="B192" s="136" t="s">
        <v>559</v>
      </c>
      <c r="C192" s="136" t="s">
        <v>517</v>
      </c>
      <c r="D192" s="137" t="s">
        <v>558</v>
      </c>
      <c r="F192" s="138" t="s">
        <v>154</v>
      </c>
      <c r="G192" s="139">
        <v>6.2</v>
      </c>
      <c r="H192" s="140"/>
      <c r="I192" s="141">
        <f t="shared" si="14"/>
        <v>0</v>
      </c>
    </row>
    <row r="193" spans="1:9" x14ac:dyDescent="0.25">
      <c r="A193" s="135">
        <v>113</v>
      </c>
      <c r="B193" s="136" t="s">
        <v>522</v>
      </c>
      <c r="C193" s="136" t="s">
        <v>517</v>
      </c>
      <c r="D193" s="137" t="s">
        <v>521</v>
      </c>
      <c r="F193" s="138" t="s">
        <v>133</v>
      </c>
      <c r="G193" s="139">
        <v>0.57699999999999996</v>
      </c>
      <c r="H193" s="140"/>
      <c r="I193" s="141">
        <f t="shared" si="14"/>
        <v>0</v>
      </c>
    </row>
    <row r="194" spans="1:9" ht="36" x14ac:dyDescent="0.25">
      <c r="A194" s="135">
        <v>114</v>
      </c>
      <c r="B194" s="136" t="s">
        <v>520</v>
      </c>
      <c r="C194" s="136" t="s">
        <v>517</v>
      </c>
      <c r="D194" s="137" t="s">
        <v>519</v>
      </c>
      <c r="F194" s="138" t="s">
        <v>11</v>
      </c>
      <c r="G194" s="139">
        <v>10</v>
      </c>
      <c r="H194" s="140"/>
      <c r="I194" s="141">
        <f t="shared" si="14"/>
        <v>0</v>
      </c>
    </row>
    <row r="195" spans="1:9" x14ac:dyDescent="0.25">
      <c r="A195" s="135">
        <v>115</v>
      </c>
      <c r="B195" s="136" t="s">
        <v>557</v>
      </c>
      <c r="C195" s="136" t="s">
        <v>517</v>
      </c>
      <c r="D195" s="137" t="s">
        <v>556</v>
      </c>
      <c r="F195" s="138" t="s">
        <v>154</v>
      </c>
      <c r="G195" s="139">
        <v>6.5</v>
      </c>
      <c r="H195" s="140"/>
      <c r="I195" s="141">
        <f t="shared" si="14"/>
        <v>0</v>
      </c>
    </row>
    <row r="196" spans="1:9" x14ac:dyDescent="0.25">
      <c r="A196" s="135">
        <v>116</v>
      </c>
      <c r="B196" s="136" t="s">
        <v>518</v>
      </c>
      <c r="C196" s="136" t="s">
        <v>517</v>
      </c>
      <c r="D196" s="137" t="s">
        <v>516</v>
      </c>
      <c r="F196" s="138" t="s">
        <v>154</v>
      </c>
      <c r="G196" s="139">
        <v>28.2</v>
      </c>
      <c r="H196" s="140"/>
      <c r="I196" s="141">
        <f t="shared" si="14"/>
        <v>0</v>
      </c>
    </row>
    <row r="197" spans="1:9" x14ac:dyDescent="0.25">
      <c r="A197" s="135">
        <v>117</v>
      </c>
      <c r="B197" s="136" t="s">
        <v>555</v>
      </c>
      <c r="C197" s="136" t="s">
        <v>517</v>
      </c>
      <c r="D197" s="137" t="s">
        <v>554</v>
      </c>
      <c r="F197" s="138" t="s">
        <v>154</v>
      </c>
      <c r="G197" s="139">
        <v>6.2</v>
      </c>
      <c r="H197" s="140"/>
      <c r="I197" s="141">
        <f t="shared" si="14"/>
        <v>0</v>
      </c>
    </row>
    <row r="198" spans="1:9" x14ac:dyDescent="0.25">
      <c r="F198" s="389" t="s">
        <v>129</v>
      </c>
      <c r="G198" s="389"/>
      <c r="H198" s="389"/>
      <c r="I198" s="142">
        <f>SUM(I191:I197)</f>
        <v>0</v>
      </c>
    </row>
    <row r="200" spans="1:9" x14ac:dyDescent="0.25">
      <c r="A200" s="389" t="s">
        <v>553</v>
      </c>
      <c r="B200" s="389"/>
      <c r="C200" s="390" t="s">
        <v>552</v>
      </c>
      <c r="D200" s="390"/>
      <c r="E200" s="390"/>
    </row>
    <row r="202" spans="1:9" x14ac:dyDescent="0.25">
      <c r="A202" s="389" t="s">
        <v>551</v>
      </c>
      <c r="B202" s="389"/>
      <c r="C202" s="390" t="s">
        <v>550</v>
      </c>
      <c r="D202" s="390"/>
      <c r="E202" s="390"/>
    </row>
    <row r="203" spans="1:9" x14ac:dyDescent="0.25">
      <c r="A203" s="135">
        <v>118</v>
      </c>
      <c r="B203" s="136" t="s">
        <v>549</v>
      </c>
      <c r="C203" s="136" t="s">
        <v>548</v>
      </c>
      <c r="D203" s="137" t="s">
        <v>547</v>
      </c>
      <c r="F203" s="138" t="s">
        <v>16</v>
      </c>
      <c r="G203" s="139">
        <v>3.5000000000000003E-2</v>
      </c>
      <c r="H203" s="140"/>
      <c r="I203" s="141">
        <f>ROUND(G203*H203,2)</f>
        <v>0</v>
      </c>
    </row>
    <row r="204" spans="1:9" x14ac:dyDescent="0.25">
      <c r="F204" s="389" t="s">
        <v>129</v>
      </c>
      <c r="G204" s="389"/>
      <c r="H204" s="389"/>
      <c r="I204" s="142">
        <f>SUM(I203)</f>
        <v>0</v>
      </c>
    </row>
    <row r="206" spans="1:9" x14ac:dyDescent="0.25">
      <c r="A206" s="389" t="s">
        <v>546</v>
      </c>
      <c r="B206" s="389"/>
      <c r="C206" s="390" t="s">
        <v>183</v>
      </c>
      <c r="D206" s="390"/>
      <c r="E206" s="390"/>
    </row>
    <row r="207" spans="1:9" ht="24" x14ac:dyDescent="0.25">
      <c r="A207" s="135">
        <v>119</v>
      </c>
      <c r="B207" s="136" t="s">
        <v>545</v>
      </c>
      <c r="C207" s="136" t="s">
        <v>528</v>
      </c>
      <c r="D207" s="137" t="s">
        <v>771</v>
      </c>
      <c r="F207" s="138" t="s">
        <v>133</v>
      </c>
      <c r="G207" s="139">
        <v>50.064</v>
      </c>
      <c r="H207" s="140"/>
      <c r="I207" s="141">
        <f t="shared" ref="I207:I214" si="15">ROUND(G207*H207,2)</f>
        <v>0</v>
      </c>
    </row>
    <row r="208" spans="1:9" ht="24" x14ac:dyDescent="0.25">
      <c r="A208" s="135">
        <v>120</v>
      </c>
      <c r="B208" s="136" t="s">
        <v>544</v>
      </c>
      <c r="C208" s="136" t="s">
        <v>528</v>
      </c>
      <c r="D208" s="137" t="s">
        <v>773</v>
      </c>
      <c r="F208" s="138" t="s">
        <v>133</v>
      </c>
      <c r="G208" s="139">
        <v>5.5629999999999997</v>
      </c>
      <c r="H208" s="140"/>
      <c r="I208" s="141">
        <f t="shared" si="15"/>
        <v>0</v>
      </c>
    </row>
    <row r="209" spans="1:9" x14ac:dyDescent="0.25">
      <c r="A209" s="135">
        <v>121</v>
      </c>
      <c r="B209" s="136" t="s">
        <v>540</v>
      </c>
      <c r="C209" s="136" t="s">
        <v>528</v>
      </c>
      <c r="D209" s="137" t="s">
        <v>775</v>
      </c>
      <c r="F209" s="138" t="s">
        <v>133</v>
      </c>
      <c r="G209" s="139">
        <v>55.627000000000002</v>
      </c>
      <c r="H209" s="140"/>
      <c r="I209" s="141">
        <f t="shared" si="15"/>
        <v>0</v>
      </c>
    </row>
    <row r="210" spans="1:9" x14ac:dyDescent="0.25">
      <c r="A210" s="135">
        <v>122</v>
      </c>
      <c r="B210" s="136" t="s">
        <v>543</v>
      </c>
      <c r="C210" s="136" t="s">
        <v>528</v>
      </c>
      <c r="D210" s="137" t="s">
        <v>179</v>
      </c>
      <c r="F210" s="138" t="s">
        <v>165</v>
      </c>
      <c r="G210" s="139">
        <v>32.591000000000001</v>
      </c>
      <c r="H210" s="140"/>
      <c r="I210" s="141">
        <f t="shared" si="15"/>
        <v>0</v>
      </c>
    </row>
    <row r="211" spans="1:9" x14ac:dyDescent="0.25">
      <c r="A211" s="135">
        <v>123</v>
      </c>
      <c r="B211" s="136" t="s">
        <v>542</v>
      </c>
      <c r="C211" s="136" t="s">
        <v>528</v>
      </c>
      <c r="D211" s="137" t="s">
        <v>177</v>
      </c>
      <c r="F211" s="138" t="s">
        <v>133</v>
      </c>
      <c r="G211" s="139">
        <v>15.204000000000001</v>
      </c>
      <c r="H211" s="140"/>
      <c r="I211" s="141">
        <f t="shared" si="15"/>
        <v>0</v>
      </c>
    </row>
    <row r="212" spans="1:9" ht="36" x14ac:dyDescent="0.25">
      <c r="A212" s="135">
        <v>124</v>
      </c>
      <c r="B212" s="136" t="s">
        <v>541</v>
      </c>
      <c r="C212" s="136" t="s">
        <v>528</v>
      </c>
      <c r="D212" s="137" t="s">
        <v>175</v>
      </c>
      <c r="F212" s="138" t="s">
        <v>133</v>
      </c>
      <c r="G212" s="139">
        <v>51.509</v>
      </c>
      <c r="H212" s="140"/>
      <c r="I212" s="141">
        <f t="shared" si="15"/>
        <v>0</v>
      </c>
    </row>
    <row r="213" spans="1:9" x14ac:dyDescent="0.25">
      <c r="A213" s="135">
        <v>125</v>
      </c>
      <c r="B213" s="136" t="s">
        <v>539</v>
      </c>
      <c r="C213" s="136" t="s">
        <v>528</v>
      </c>
      <c r="D213" s="137" t="s">
        <v>538</v>
      </c>
      <c r="F213" s="138" t="s">
        <v>133</v>
      </c>
      <c r="G213" s="139">
        <v>51.509</v>
      </c>
      <c r="H213" s="140"/>
      <c r="I213" s="141">
        <f t="shared" si="15"/>
        <v>0</v>
      </c>
    </row>
    <row r="214" spans="1:9" ht="24" x14ac:dyDescent="0.25">
      <c r="A214" s="135">
        <v>126</v>
      </c>
      <c r="B214" s="136" t="s">
        <v>537</v>
      </c>
      <c r="C214" s="136" t="s">
        <v>528</v>
      </c>
      <c r="D214" s="137" t="s">
        <v>170</v>
      </c>
      <c r="F214" s="138" t="s">
        <v>133</v>
      </c>
      <c r="G214" s="139">
        <v>31.416</v>
      </c>
      <c r="H214" s="140"/>
      <c r="I214" s="141">
        <f t="shared" si="15"/>
        <v>0</v>
      </c>
    </row>
    <row r="215" spans="1:9" x14ac:dyDescent="0.25">
      <c r="F215" s="389" t="s">
        <v>129</v>
      </c>
      <c r="G215" s="389"/>
      <c r="H215" s="389"/>
      <c r="I215" s="142">
        <f>SUM(I207:I214)</f>
        <v>0</v>
      </c>
    </row>
    <row r="217" spans="1:9" x14ac:dyDescent="0.25">
      <c r="A217" s="389" t="s">
        <v>536</v>
      </c>
      <c r="B217" s="389"/>
      <c r="C217" s="390" t="s">
        <v>535</v>
      </c>
      <c r="D217" s="390"/>
      <c r="E217" s="390"/>
    </row>
    <row r="218" spans="1:9" ht="24" x14ac:dyDescent="0.25">
      <c r="A218" s="135">
        <v>127</v>
      </c>
      <c r="B218" s="136" t="s">
        <v>534</v>
      </c>
      <c r="C218" s="136" t="s">
        <v>528</v>
      </c>
      <c r="D218" s="137" t="s">
        <v>166</v>
      </c>
      <c r="F218" s="138" t="s">
        <v>165</v>
      </c>
      <c r="G218" s="139">
        <v>111.254</v>
      </c>
      <c r="H218" s="140"/>
      <c r="I218" s="141">
        <f>ROUND(G218*H218,2)</f>
        <v>0</v>
      </c>
    </row>
    <row r="219" spans="1:9" x14ac:dyDescent="0.25">
      <c r="F219" s="389" t="s">
        <v>129</v>
      </c>
      <c r="G219" s="389"/>
      <c r="H219" s="389"/>
      <c r="I219" s="142">
        <f>SUM(I218)</f>
        <v>0</v>
      </c>
    </row>
    <row r="221" spans="1:9" x14ac:dyDescent="0.25">
      <c r="A221" s="389" t="s">
        <v>533</v>
      </c>
      <c r="B221" s="389"/>
      <c r="C221" s="390" t="s">
        <v>532</v>
      </c>
      <c r="D221" s="390"/>
      <c r="E221" s="390"/>
    </row>
    <row r="222" spans="1:9" x14ac:dyDescent="0.25">
      <c r="A222" s="135">
        <v>128</v>
      </c>
      <c r="B222" s="136" t="s">
        <v>531</v>
      </c>
      <c r="C222" s="136" t="s">
        <v>528</v>
      </c>
      <c r="D222" s="137" t="s">
        <v>530</v>
      </c>
      <c r="F222" s="138" t="s">
        <v>154</v>
      </c>
      <c r="G222" s="139">
        <v>34.75</v>
      </c>
      <c r="H222" s="140"/>
      <c r="I222" s="141">
        <f t="shared" ref="I222:I223" si="16">ROUND(G222*H222,2)</f>
        <v>0</v>
      </c>
    </row>
    <row r="223" spans="1:9" x14ac:dyDescent="0.25">
      <c r="A223" s="135">
        <v>129</v>
      </c>
      <c r="B223" s="136" t="s">
        <v>529</v>
      </c>
      <c r="C223" s="136" t="s">
        <v>528</v>
      </c>
      <c r="D223" s="137" t="s">
        <v>527</v>
      </c>
      <c r="F223" s="138" t="s">
        <v>526</v>
      </c>
      <c r="G223" s="139">
        <v>88</v>
      </c>
      <c r="H223" s="140"/>
      <c r="I223" s="141">
        <f t="shared" si="16"/>
        <v>0</v>
      </c>
    </row>
    <row r="224" spans="1:9" x14ac:dyDescent="0.25">
      <c r="F224" s="389" t="s">
        <v>129</v>
      </c>
      <c r="G224" s="389"/>
      <c r="H224" s="389"/>
      <c r="I224" s="142">
        <f>SUM(I222:I223)</f>
        <v>0</v>
      </c>
    </row>
    <row r="226" spans="1:9" x14ac:dyDescent="0.25">
      <c r="A226" s="389" t="s">
        <v>525</v>
      </c>
      <c r="B226" s="389"/>
      <c r="C226" s="390" t="s">
        <v>163</v>
      </c>
      <c r="D226" s="390"/>
      <c r="E226" s="390"/>
    </row>
    <row r="227" spans="1:9" x14ac:dyDescent="0.25">
      <c r="A227" s="135">
        <v>130</v>
      </c>
      <c r="B227" s="136" t="s">
        <v>524</v>
      </c>
      <c r="C227" s="136" t="s">
        <v>517</v>
      </c>
      <c r="D227" s="137" t="s">
        <v>523</v>
      </c>
      <c r="F227" s="138" t="s">
        <v>154</v>
      </c>
      <c r="G227" s="139">
        <v>34.75</v>
      </c>
      <c r="H227" s="140"/>
      <c r="I227" s="141">
        <f t="shared" ref="I227:I230" si="17">ROUND(G227*H227,2)</f>
        <v>0</v>
      </c>
    </row>
    <row r="228" spans="1:9" x14ac:dyDescent="0.25">
      <c r="A228" s="135">
        <v>131</v>
      </c>
      <c r="B228" s="136" t="s">
        <v>522</v>
      </c>
      <c r="C228" s="136" t="s">
        <v>517</v>
      </c>
      <c r="D228" s="137" t="s">
        <v>521</v>
      </c>
      <c r="F228" s="138" t="s">
        <v>133</v>
      </c>
      <c r="G228" s="139">
        <v>0.63500000000000001</v>
      </c>
      <c r="H228" s="140"/>
      <c r="I228" s="141">
        <f t="shared" si="17"/>
        <v>0</v>
      </c>
    </row>
    <row r="229" spans="1:9" ht="36" x14ac:dyDescent="0.25">
      <c r="A229" s="135">
        <v>132</v>
      </c>
      <c r="B229" s="136" t="s">
        <v>520</v>
      </c>
      <c r="C229" s="136" t="s">
        <v>517</v>
      </c>
      <c r="D229" s="137" t="s">
        <v>519</v>
      </c>
      <c r="F229" s="138" t="s">
        <v>11</v>
      </c>
      <c r="G229" s="139">
        <v>11</v>
      </c>
      <c r="H229" s="140"/>
      <c r="I229" s="141">
        <f t="shared" si="17"/>
        <v>0</v>
      </c>
    </row>
    <row r="230" spans="1:9" x14ac:dyDescent="0.25">
      <c r="A230" s="135">
        <v>133</v>
      </c>
      <c r="B230" s="136" t="s">
        <v>518</v>
      </c>
      <c r="C230" s="136" t="s">
        <v>517</v>
      </c>
      <c r="D230" s="137" t="s">
        <v>516</v>
      </c>
      <c r="F230" s="138" t="s">
        <v>154</v>
      </c>
      <c r="G230" s="139">
        <v>34.75</v>
      </c>
      <c r="H230" s="140"/>
      <c r="I230" s="141">
        <f t="shared" si="17"/>
        <v>0</v>
      </c>
    </row>
    <row r="231" spans="1:9" x14ac:dyDescent="0.25">
      <c r="F231" s="389" t="s">
        <v>129</v>
      </c>
      <c r="G231" s="389"/>
      <c r="H231" s="389"/>
      <c r="I231" s="142">
        <f>SUM(I227:I230)</f>
        <v>0</v>
      </c>
    </row>
    <row r="234" spans="1:9" x14ac:dyDescent="0.25">
      <c r="F234" s="389" t="s">
        <v>128</v>
      </c>
      <c r="G234" s="389"/>
      <c r="H234" s="389"/>
      <c r="I234" s="142">
        <f>SUM(I14,I29,I38,I63,I69,I84,I89,I96,I102,I117,I122,I129,I135,I150,I155,I162,I168,I179,I183,I188,I198,I204,I215,I219,I224,I231)</f>
        <v>0</v>
      </c>
    </row>
  </sheetData>
  <mergeCells count="95">
    <mergeCell ref="A1:E1"/>
    <mergeCell ref="B3:E3"/>
    <mergeCell ref="B4:E4"/>
    <mergeCell ref="B5:E5"/>
    <mergeCell ref="A10:B10"/>
    <mergeCell ref="C10:E10"/>
    <mergeCell ref="C40:E40"/>
    <mergeCell ref="A12:B12"/>
    <mergeCell ref="C12:E12"/>
    <mergeCell ref="F14:H14"/>
    <mergeCell ref="A16:B16"/>
    <mergeCell ref="C16:E16"/>
    <mergeCell ref="F29:H29"/>
    <mergeCell ref="A31:B31"/>
    <mergeCell ref="C31:E31"/>
    <mergeCell ref="F38:H38"/>
    <mergeCell ref="A40:B40"/>
    <mergeCell ref="F63:H63"/>
    <mergeCell ref="A65:B65"/>
    <mergeCell ref="C65:E65"/>
    <mergeCell ref="A67:B67"/>
    <mergeCell ref="C67:E67"/>
    <mergeCell ref="F69:H69"/>
    <mergeCell ref="A71:B71"/>
    <mergeCell ref="C71:E71"/>
    <mergeCell ref="F84:H84"/>
    <mergeCell ref="A86:B86"/>
    <mergeCell ref="C86:E86"/>
    <mergeCell ref="F89:H89"/>
    <mergeCell ref="A91:B91"/>
    <mergeCell ref="C91:E91"/>
    <mergeCell ref="F96:H96"/>
    <mergeCell ref="A98:B98"/>
    <mergeCell ref="C98:E98"/>
    <mergeCell ref="C124:E124"/>
    <mergeCell ref="A100:B100"/>
    <mergeCell ref="C100:E100"/>
    <mergeCell ref="F102:H102"/>
    <mergeCell ref="A104:B104"/>
    <mergeCell ref="C104:E104"/>
    <mergeCell ref="F117:H117"/>
    <mergeCell ref="A119:B119"/>
    <mergeCell ref="C119:E119"/>
    <mergeCell ref="F122:H122"/>
    <mergeCell ref="A124:B124"/>
    <mergeCell ref="F129:H129"/>
    <mergeCell ref="A131:B131"/>
    <mergeCell ref="C131:E131"/>
    <mergeCell ref="A133:B133"/>
    <mergeCell ref="C133:E133"/>
    <mergeCell ref="C164:E164"/>
    <mergeCell ref="F135:H135"/>
    <mergeCell ref="A137:B137"/>
    <mergeCell ref="C137:E137"/>
    <mergeCell ref="F150:H150"/>
    <mergeCell ref="A152:B152"/>
    <mergeCell ref="C152:E152"/>
    <mergeCell ref="F155:H155"/>
    <mergeCell ref="A157:B157"/>
    <mergeCell ref="C157:E157"/>
    <mergeCell ref="F162:H162"/>
    <mergeCell ref="A164:B164"/>
    <mergeCell ref="A166:B166"/>
    <mergeCell ref="C166:E166"/>
    <mergeCell ref="F168:H168"/>
    <mergeCell ref="A170:B170"/>
    <mergeCell ref="C170:E170"/>
    <mergeCell ref="F179:H179"/>
    <mergeCell ref="A181:B181"/>
    <mergeCell ref="C181:E181"/>
    <mergeCell ref="F183:H183"/>
    <mergeCell ref="A185:B185"/>
    <mergeCell ref="C185:E185"/>
    <mergeCell ref="F188:H188"/>
    <mergeCell ref="A190:B190"/>
    <mergeCell ref="C190:E190"/>
    <mergeCell ref="F198:H198"/>
    <mergeCell ref="A200:B200"/>
    <mergeCell ref="C200:E200"/>
    <mergeCell ref="C221:E221"/>
    <mergeCell ref="A202:B202"/>
    <mergeCell ref="C202:E202"/>
    <mergeCell ref="F204:H204"/>
    <mergeCell ref="A206:B206"/>
    <mergeCell ref="C206:E206"/>
    <mergeCell ref="F215:H215"/>
    <mergeCell ref="A217:B217"/>
    <mergeCell ref="C217:E217"/>
    <mergeCell ref="F219:H219"/>
    <mergeCell ref="A221:B221"/>
    <mergeCell ref="F224:H224"/>
    <mergeCell ref="A226:B226"/>
    <mergeCell ref="C226:E226"/>
    <mergeCell ref="F231:H231"/>
    <mergeCell ref="F234:H234"/>
  </mergeCells>
  <pageMargins left="0.25" right="0.25" top="0.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73"/>
  <sheetViews>
    <sheetView zoomScaleNormal="100" workbookViewId="0">
      <selection activeCell="D81" sqref="D81"/>
    </sheetView>
  </sheetViews>
  <sheetFormatPr defaultRowHeight="12.75" x14ac:dyDescent="0.25"/>
  <cols>
    <col min="1" max="1" width="4.5703125" style="118" bestFit="1" customWidth="1"/>
    <col min="2" max="2" width="20" style="118" bestFit="1" customWidth="1"/>
    <col min="3" max="3" width="1.7109375" style="118" customWidth="1"/>
    <col min="4" max="4" width="60.7109375" style="118" bestFit="1" customWidth="1"/>
    <col min="5" max="5" width="1.7109375" style="118" customWidth="1"/>
    <col min="6" max="6" width="4.5703125" style="118" bestFit="1" customWidth="1"/>
    <col min="7" max="7" width="4.85546875" style="118" bestFit="1" customWidth="1"/>
    <col min="8" max="8" width="6" style="118" bestFit="1" customWidth="1"/>
    <col min="9" max="9" width="8" style="119" bestFit="1" customWidth="1"/>
    <col min="10" max="1006" width="7" style="118" customWidth="1"/>
    <col min="1007" max="16384" width="9.140625" style="118"/>
  </cols>
  <sheetData>
    <row r="1" spans="1:9" ht="20.100000000000001" customHeight="1" x14ac:dyDescent="0.25">
      <c r="A1" s="395" t="s">
        <v>760</v>
      </c>
      <c r="B1" s="395"/>
      <c r="C1" s="395"/>
      <c r="D1" s="395"/>
      <c r="E1" s="395"/>
    </row>
    <row r="3" spans="1:9" ht="20.100000000000001" customHeight="1" x14ac:dyDescent="0.25">
      <c r="A3" s="120" t="s">
        <v>196</v>
      </c>
      <c r="B3" s="396" t="s">
        <v>386</v>
      </c>
      <c r="C3" s="396"/>
      <c r="D3" s="396"/>
      <c r="E3" s="396"/>
    </row>
    <row r="4" spans="1:9" ht="20.100000000000001" customHeight="1" x14ac:dyDescent="0.25">
      <c r="A4" s="120" t="s">
        <v>195</v>
      </c>
      <c r="B4" s="396" t="s">
        <v>386</v>
      </c>
      <c r="C4" s="396"/>
      <c r="D4" s="396"/>
      <c r="E4" s="396"/>
    </row>
    <row r="5" spans="1:9" ht="20.100000000000001" customHeight="1" x14ac:dyDescent="0.25">
      <c r="A5" s="120" t="s">
        <v>193</v>
      </c>
      <c r="B5" s="396" t="s">
        <v>759</v>
      </c>
      <c r="C5" s="396"/>
      <c r="D5" s="396"/>
      <c r="E5" s="396"/>
    </row>
    <row r="8" spans="1:9" ht="20.100000000000001" customHeight="1" x14ac:dyDescent="0.25">
      <c r="A8" s="121" t="s">
        <v>191</v>
      </c>
      <c r="B8" s="121" t="s">
        <v>190</v>
      </c>
      <c r="C8" s="121"/>
      <c r="D8" s="121" t="s">
        <v>189</v>
      </c>
      <c r="F8" s="121" t="s">
        <v>188</v>
      </c>
      <c r="G8" s="121" t="s">
        <v>122</v>
      </c>
      <c r="H8" s="121" t="s">
        <v>187</v>
      </c>
      <c r="I8" s="122" t="s">
        <v>2</v>
      </c>
    </row>
    <row r="10" spans="1:9" ht="20.100000000000001" customHeight="1" x14ac:dyDescent="0.25">
      <c r="A10" s="393" t="s">
        <v>186</v>
      </c>
      <c r="B10" s="393"/>
      <c r="C10" s="394" t="s">
        <v>758</v>
      </c>
      <c r="D10" s="394"/>
      <c r="E10" s="394"/>
    </row>
    <row r="12" spans="1:9" ht="20.100000000000001" customHeight="1" x14ac:dyDescent="0.25">
      <c r="A12" s="393" t="s">
        <v>184</v>
      </c>
      <c r="B12" s="393"/>
      <c r="C12" s="394" t="s">
        <v>756</v>
      </c>
      <c r="D12" s="394"/>
      <c r="E12" s="394"/>
    </row>
    <row r="13" spans="1:9" x14ac:dyDescent="0.25">
      <c r="A13" s="123">
        <v>1</v>
      </c>
      <c r="B13" s="124" t="s">
        <v>755</v>
      </c>
      <c r="C13" s="124"/>
      <c r="D13" s="125" t="s">
        <v>754</v>
      </c>
      <c r="F13" s="126" t="s">
        <v>165</v>
      </c>
      <c r="G13" s="127">
        <v>1</v>
      </c>
      <c r="H13" s="128"/>
      <c r="I13" s="129">
        <f>ROUND(G13*H13,2)</f>
        <v>0</v>
      </c>
    </row>
    <row r="14" spans="1:9" ht="24" x14ac:dyDescent="0.25">
      <c r="A14" s="123">
        <v>2</v>
      </c>
      <c r="B14" s="124" t="s">
        <v>753</v>
      </c>
      <c r="C14" s="124"/>
      <c r="D14" s="125" t="s">
        <v>752</v>
      </c>
      <c r="F14" s="126" t="s">
        <v>133</v>
      </c>
      <c r="G14" s="127">
        <v>0.15</v>
      </c>
      <c r="H14" s="128"/>
      <c r="I14" s="129">
        <f t="shared" ref="I14:I16" si="0">ROUND(G14*H14,2)</f>
        <v>0</v>
      </c>
    </row>
    <row r="15" spans="1:9" ht="24" x14ac:dyDescent="0.25">
      <c r="A15" s="123">
        <v>3</v>
      </c>
      <c r="B15" s="124" t="s">
        <v>751</v>
      </c>
      <c r="C15" s="124"/>
      <c r="D15" s="125" t="s">
        <v>776</v>
      </c>
      <c r="F15" s="126" t="s">
        <v>133</v>
      </c>
      <c r="G15" s="127">
        <v>0.15</v>
      </c>
      <c r="H15" s="128"/>
      <c r="I15" s="129">
        <f t="shared" si="0"/>
        <v>0</v>
      </c>
    </row>
    <row r="16" spans="1:9" x14ac:dyDescent="0.25">
      <c r="A16" s="123">
        <v>4</v>
      </c>
      <c r="B16" s="124" t="s">
        <v>750</v>
      </c>
      <c r="C16" s="124"/>
      <c r="D16" s="125" t="s">
        <v>749</v>
      </c>
      <c r="F16" s="126" t="s">
        <v>165</v>
      </c>
      <c r="G16" s="127">
        <v>1</v>
      </c>
      <c r="H16" s="128"/>
      <c r="I16" s="129">
        <f t="shared" si="0"/>
        <v>0</v>
      </c>
    </row>
    <row r="17" spans="1:9" x14ac:dyDescent="0.25">
      <c r="F17" s="393" t="s">
        <v>129</v>
      </c>
      <c r="G17" s="393"/>
      <c r="H17" s="393"/>
      <c r="I17" s="130">
        <f>SUM(I13:I16)</f>
        <v>0</v>
      </c>
    </row>
    <row r="19" spans="1:9" x14ac:dyDescent="0.25">
      <c r="A19" s="393" t="s">
        <v>169</v>
      </c>
      <c r="B19" s="393"/>
      <c r="C19" s="394" t="s">
        <v>183</v>
      </c>
      <c r="D19" s="394"/>
      <c r="E19" s="394"/>
    </row>
    <row r="20" spans="1:9" ht="24" x14ac:dyDescent="0.25">
      <c r="A20" s="123">
        <v>5</v>
      </c>
      <c r="B20" s="124" t="s">
        <v>544</v>
      </c>
      <c r="C20" s="124"/>
      <c r="D20" s="125" t="s">
        <v>777</v>
      </c>
      <c r="F20" s="126" t="s">
        <v>133</v>
      </c>
      <c r="G20" s="127">
        <v>1.4279999999999999</v>
      </c>
      <c r="H20" s="128"/>
      <c r="I20" s="129">
        <f t="shared" ref="I20:I25" si="1">ROUND(G20*H20,2)</f>
        <v>0</v>
      </c>
    </row>
    <row r="21" spans="1:9" x14ac:dyDescent="0.25">
      <c r="A21" s="123">
        <v>6</v>
      </c>
      <c r="B21" s="124" t="s">
        <v>747</v>
      </c>
      <c r="C21" s="124"/>
      <c r="D21" s="125" t="s">
        <v>770</v>
      </c>
      <c r="F21" s="126" t="s">
        <v>133</v>
      </c>
      <c r="G21" s="127">
        <v>1.4279999999999999</v>
      </c>
      <c r="H21" s="128"/>
      <c r="I21" s="129">
        <f t="shared" si="1"/>
        <v>0</v>
      </c>
    </row>
    <row r="22" spans="1:9" x14ac:dyDescent="0.25">
      <c r="A22" s="123">
        <v>7</v>
      </c>
      <c r="B22" s="124" t="s">
        <v>746</v>
      </c>
      <c r="C22" s="124"/>
      <c r="D22" s="125" t="s">
        <v>745</v>
      </c>
      <c r="F22" s="126" t="s">
        <v>165</v>
      </c>
      <c r="G22" s="127">
        <v>1.19</v>
      </c>
      <c r="H22" s="128"/>
      <c r="I22" s="129">
        <f t="shared" si="1"/>
        <v>0</v>
      </c>
    </row>
    <row r="23" spans="1:9" x14ac:dyDescent="0.25">
      <c r="A23" s="123">
        <v>8</v>
      </c>
      <c r="B23" s="124" t="s">
        <v>542</v>
      </c>
      <c r="C23" s="124"/>
      <c r="D23" s="125" t="s">
        <v>744</v>
      </c>
      <c r="F23" s="126" t="s">
        <v>133</v>
      </c>
      <c r="G23" s="127">
        <v>0.35699999999999998</v>
      </c>
      <c r="H23" s="128"/>
      <c r="I23" s="129">
        <f t="shared" si="1"/>
        <v>0</v>
      </c>
    </row>
    <row r="24" spans="1:9" ht="36" x14ac:dyDescent="0.25">
      <c r="A24" s="123">
        <v>9</v>
      </c>
      <c r="B24" s="124" t="s">
        <v>743</v>
      </c>
      <c r="C24" s="124"/>
      <c r="D24" s="125" t="s">
        <v>742</v>
      </c>
      <c r="F24" s="126" t="s">
        <v>133</v>
      </c>
      <c r="G24" s="127">
        <v>1.4279999999999999</v>
      </c>
      <c r="H24" s="128"/>
      <c r="I24" s="129">
        <f t="shared" si="1"/>
        <v>0</v>
      </c>
    </row>
    <row r="25" spans="1:9" ht="24" x14ac:dyDescent="0.25">
      <c r="A25" s="123">
        <v>10</v>
      </c>
      <c r="B25" s="124" t="s">
        <v>741</v>
      </c>
      <c r="C25" s="124"/>
      <c r="D25" s="125" t="s">
        <v>740</v>
      </c>
      <c r="F25" s="126" t="s">
        <v>133</v>
      </c>
      <c r="G25" s="127">
        <v>0.95199999999999996</v>
      </c>
      <c r="H25" s="128"/>
      <c r="I25" s="129">
        <f t="shared" si="1"/>
        <v>0</v>
      </c>
    </row>
    <row r="26" spans="1:9" x14ac:dyDescent="0.25">
      <c r="F26" s="393" t="s">
        <v>129</v>
      </c>
      <c r="G26" s="393"/>
      <c r="H26" s="393"/>
      <c r="I26" s="130">
        <f>SUM(I20:I25)</f>
        <v>0</v>
      </c>
    </row>
    <row r="28" spans="1:9" x14ac:dyDescent="0.25">
      <c r="A28" s="393" t="s">
        <v>164</v>
      </c>
      <c r="B28" s="393"/>
      <c r="C28" s="394" t="s">
        <v>163</v>
      </c>
      <c r="D28" s="394"/>
      <c r="E28" s="394"/>
    </row>
    <row r="29" spans="1:9" x14ac:dyDescent="0.25">
      <c r="A29" s="123">
        <v>11</v>
      </c>
      <c r="B29" s="124" t="s">
        <v>739</v>
      </c>
      <c r="C29" s="124"/>
      <c r="D29" s="125" t="s">
        <v>738</v>
      </c>
      <c r="F29" s="126" t="s">
        <v>11</v>
      </c>
      <c r="G29" s="127">
        <v>1</v>
      </c>
      <c r="H29" s="128"/>
      <c r="I29" s="129">
        <f t="shared" ref="I29:I38" si="2">ROUND(G29*H29,2)</f>
        <v>0</v>
      </c>
    </row>
    <row r="30" spans="1:9" x14ac:dyDescent="0.25">
      <c r="A30" s="123">
        <v>12</v>
      </c>
      <c r="B30" s="124" t="s">
        <v>132</v>
      </c>
      <c r="C30" s="124"/>
      <c r="D30" s="125" t="s">
        <v>737</v>
      </c>
      <c r="F30" s="126" t="s">
        <v>11</v>
      </c>
      <c r="G30" s="127">
        <v>1</v>
      </c>
      <c r="H30" s="128"/>
      <c r="I30" s="129">
        <f t="shared" si="2"/>
        <v>0</v>
      </c>
    </row>
    <row r="31" spans="1:9" x14ac:dyDescent="0.25">
      <c r="A31" s="123">
        <v>13</v>
      </c>
      <c r="B31" s="124" t="s">
        <v>736</v>
      </c>
      <c r="C31" s="124"/>
      <c r="D31" s="125" t="s">
        <v>735</v>
      </c>
      <c r="F31" s="126" t="s">
        <v>154</v>
      </c>
      <c r="G31" s="127">
        <v>1.8</v>
      </c>
      <c r="H31" s="128"/>
      <c r="I31" s="129">
        <f t="shared" si="2"/>
        <v>0</v>
      </c>
    </row>
    <row r="32" spans="1:9" x14ac:dyDescent="0.25">
      <c r="A32" s="123">
        <v>14</v>
      </c>
      <c r="B32" s="124" t="s">
        <v>734</v>
      </c>
      <c r="C32" s="124"/>
      <c r="D32" s="125" t="s">
        <v>733</v>
      </c>
      <c r="F32" s="126" t="s">
        <v>11</v>
      </c>
      <c r="G32" s="127">
        <v>2</v>
      </c>
      <c r="H32" s="128"/>
      <c r="I32" s="129">
        <f t="shared" si="2"/>
        <v>0</v>
      </c>
    </row>
    <row r="33" spans="1:9" x14ac:dyDescent="0.25">
      <c r="A33" s="123">
        <v>15</v>
      </c>
      <c r="B33" s="124" t="s">
        <v>732</v>
      </c>
      <c r="C33" s="124"/>
      <c r="D33" s="125" t="s">
        <v>731</v>
      </c>
      <c r="F33" s="126" t="s">
        <v>11</v>
      </c>
      <c r="G33" s="127">
        <v>2</v>
      </c>
      <c r="H33" s="128"/>
      <c r="I33" s="129">
        <f t="shared" si="2"/>
        <v>0</v>
      </c>
    </row>
    <row r="34" spans="1:9" x14ac:dyDescent="0.25">
      <c r="A34" s="123">
        <v>16</v>
      </c>
      <c r="B34" s="124" t="s">
        <v>730</v>
      </c>
      <c r="C34" s="124"/>
      <c r="D34" s="125" t="s">
        <v>729</v>
      </c>
      <c r="F34" s="126" t="s">
        <v>130</v>
      </c>
      <c r="G34" s="127">
        <v>1</v>
      </c>
      <c r="H34" s="128"/>
      <c r="I34" s="129">
        <f t="shared" si="2"/>
        <v>0</v>
      </c>
    </row>
    <row r="35" spans="1:9" ht="24" x14ac:dyDescent="0.25">
      <c r="A35" s="123">
        <v>17</v>
      </c>
      <c r="B35" s="124" t="s">
        <v>727</v>
      </c>
      <c r="C35" s="124"/>
      <c r="D35" s="125" t="s">
        <v>728</v>
      </c>
      <c r="F35" s="126" t="s">
        <v>154</v>
      </c>
      <c r="G35" s="127">
        <v>1.5</v>
      </c>
      <c r="H35" s="128"/>
      <c r="I35" s="129">
        <f t="shared" si="2"/>
        <v>0</v>
      </c>
    </row>
    <row r="36" spans="1:9" ht="24" x14ac:dyDescent="0.25">
      <c r="A36" s="123">
        <v>18</v>
      </c>
      <c r="B36" s="124" t="s">
        <v>727</v>
      </c>
      <c r="C36" s="124"/>
      <c r="D36" s="125" t="s">
        <v>726</v>
      </c>
      <c r="F36" s="126" t="s">
        <v>154</v>
      </c>
      <c r="G36" s="127">
        <v>1.5</v>
      </c>
      <c r="H36" s="128"/>
      <c r="I36" s="129">
        <f t="shared" si="2"/>
        <v>0</v>
      </c>
    </row>
    <row r="37" spans="1:9" x14ac:dyDescent="0.25">
      <c r="A37" s="123">
        <v>19</v>
      </c>
      <c r="B37" s="124" t="s">
        <v>725</v>
      </c>
      <c r="C37" s="124"/>
      <c r="D37" s="125" t="s">
        <v>724</v>
      </c>
      <c r="F37" s="126" t="s">
        <v>130</v>
      </c>
      <c r="G37" s="127">
        <v>1</v>
      </c>
      <c r="H37" s="128"/>
      <c r="I37" s="129">
        <f t="shared" si="2"/>
        <v>0</v>
      </c>
    </row>
    <row r="38" spans="1:9" x14ac:dyDescent="0.25">
      <c r="A38" s="123">
        <v>20</v>
      </c>
      <c r="B38" s="124" t="s">
        <v>723</v>
      </c>
      <c r="C38" s="124"/>
      <c r="D38" s="125" t="s">
        <v>722</v>
      </c>
      <c r="F38" s="126" t="s">
        <v>154</v>
      </c>
      <c r="G38" s="127">
        <v>1.5</v>
      </c>
      <c r="H38" s="128"/>
      <c r="I38" s="129">
        <f t="shared" si="2"/>
        <v>0</v>
      </c>
    </row>
    <row r="39" spans="1:9" x14ac:dyDescent="0.25">
      <c r="F39" s="393" t="s">
        <v>129</v>
      </c>
      <c r="G39" s="393"/>
      <c r="H39" s="393"/>
      <c r="I39" s="130">
        <f>SUM(I29:I38)</f>
        <v>0</v>
      </c>
    </row>
    <row r="41" spans="1:9" x14ac:dyDescent="0.25">
      <c r="A41" s="393" t="s">
        <v>606</v>
      </c>
      <c r="B41" s="393"/>
      <c r="C41" s="394" t="s">
        <v>757</v>
      </c>
      <c r="D41" s="394"/>
      <c r="E41" s="394"/>
    </row>
    <row r="43" spans="1:9" x14ac:dyDescent="0.25">
      <c r="A43" s="393" t="s">
        <v>604</v>
      </c>
      <c r="B43" s="393"/>
      <c r="C43" s="394" t="s">
        <v>756</v>
      </c>
      <c r="D43" s="394"/>
      <c r="E43" s="394"/>
    </row>
    <row r="44" spans="1:9" x14ac:dyDescent="0.25">
      <c r="A44" s="123">
        <v>21</v>
      </c>
      <c r="B44" s="124" t="s">
        <v>755</v>
      </c>
      <c r="C44" s="124"/>
      <c r="D44" s="125" t="s">
        <v>754</v>
      </c>
      <c r="F44" s="126" t="s">
        <v>165</v>
      </c>
      <c r="G44" s="127">
        <v>1</v>
      </c>
      <c r="H44" s="128"/>
      <c r="I44" s="129">
        <f t="shared" ref="I44:I47" si="3">ROUND(G44*H44,2)</f>
        <v>0</v>
      </c>
    </row>
    <row r="45" spans="1:9" ht="24" x14ac:dyDescent="0.25">
      <c r="A45" s="123">
        <v>22</v>
      </c>
      <c r="B45" s="124" t="s">
        <v>753</v>
      </c>
      <c r="C45" s="124"/>
      <c r="D45" s="125" t="s">
        <v>752</v>
      </c>
      <c r="F45" s="126" t="s">
        <v>133</v>
      </c>
      <c r="G45" s="127">
        <v>0.15</v>
      </c>
      <c r="H45" s="128"/>
      <c r="I45" s="129">
        <f t="shared" si="3"/>
        <v>0</v>
      </c>
    </row>
    <row r="46" spans="1:9" ht="24" x14ac:dyDescent="0.25">
      <c r="A46" s="123">
        <v>23</v>
      </c>
      <c r="B46" s="124" t="s">
        <v>751</v>
      </c>
      <c r="C46" s="124"/>
      <c r="D46" s="125" t="s">
        <v>776</v>
      </c>
      <c r="F46" s="126" t="s">
        <v>133</v>
      </c>
      <c r="G46" s="127">
        <v>0.15</v>
      </c>
      <c r="H46" s="128"/>
      <c r="I46" s="129">
        <f t="shared" si="3"/>
        <v>0</v>
      </c>
    </row>
    <row r="47" spans="1:9" x14ac:dyDescent="0.25">
      <c r="A47" s="123">
        <v>24</v>
      </c>
      <c r="B47" s="124" t="s">
        <v>750</v>
      </c>
      <c r="C47" s="124"/>
      <c r="D47" s="125" t="s">
        <v>749</v>
      </c>
      <c r="F47" s="126" t="s">
        <v>165</v>
      </c>
      <c r="G47" s="127">
        <v>1</v>
      </c>
      <c r="H47" s="128"/>
      <c r="I47" s="129">
        <f t="shared" si="3"/>
        <v>0</v>
      </c>
    </row>
    <row r="48" spans="1:9" x14ac:dyDescent="0.25">
      <c r="F48" s="393" t="s">
        <v>129</v>
      </c>
      <c r="G48" s="393"/>
      <c r="H48" s="393"/>
      <c r="I48" s="130">
        <f>SUM(I44:I47)</f>
        <v>0</v>
      </c>
    </row>
    <row r="50" spans="1:9" x14ac:dyDescent="0.25">
      <c r="A50" s="393" t="s">
        <v>603</v>
      </c>
      <c r="B50" s="393"/>
      <c r="C50" s="394" t="s">
        <v>183</v>
      </c>
      <c r="D50" s="394"/>
      <c r="E50" s="394"/>
    </row>
    <row r="51" spans="1:9" ht="24" x14ac:dyDescent="0.25">
      <c r="A51" s="123">
        <v>25</v>
      </c>
      <c r="B51" s="124" t="s">
        <v>544</v>
      </c>
      <c r="C51" s="124"/>
      <c r="D51" s="125" t="s">
        <v>748</v>
      </c>
      <c r="F51" s="126" t="s">
        <v>133</v>
      </c>
      <c r="G51" s="127">
        <v>1.68</v>
      </c>
      <c r="H51" s="128"/>
      <c r="I51" s="129">
        <f t="shared" ref="I51:I56" si="4">ROUND(G51*H51,2)</f>
        <v>0</v>
      </c>
    </row>
    <row r="52" spans="1:9" x14ac:dyDescent="0.25">
      <c r="A52" s="123">
        <v>26</v>
      </c>
      <c r="B52" s="124" t="s">
        <v>747</v>
      </c>
      <c r="C52" s="124"/>
      <c r="D52" s="125" t="s">
        <v>770</v>
      </c>
      <c r="F52" s="126" t="s">
        <v>133</v>
      </c>
      <c r="G52" s="127">
        <v>1.68</v>
      </c>
      <c r="H52" s="128"/>
      <c r="I52" s="129">
        <f t="shared" si="4"/>
        <v>0</v>
      </c>
    </row>
    <row r="53" spans="1:9" x14ac:dyDescent="0.25">
      <c r="A53" s="123">
        <v>27</v>
      </c>
      <c r="B53" s="124" t="s">
        <v>746</v>
      </c>
      <c r="C53" s="124"/>
      <c r="D53" s="125" t="s">
        <v>745</v>
      </c>
      <c r="F53" s="126" t="s">
        <v>165</v>
      </c>
      <c r="G53" s="127">
        <v>1.4</v>
      </c>
      <c r="H53" s="128"/>
      <c r="I53" s="129">
        <f t="shared" si="4"/>
        <v>0</v>
      </c>
    </row>
    <row r="54" spans="1:9" x14ac:dyDescent="0.25">
      <c r="A54" s="123">
        <v>28</v>
      </c>
      <c r="B54" s="124" t="s">
        <v>542</v>
      </c>
      <c r="C54" s="124"/>
      <c r="D54" s="125" t="s">
        <v>744</v>
      </c>
      <c r="F54" s="126" t="s">
        <v>133</v>
      </c>
      <c r="G54" s="127">
        <v>0.42</v>
      </c>
      <c r="H54" s="128"/>
      <c r="I54" s="129">
        <f t="shared" si="4"/>
        <v>0</v>
      </c>
    </row>
    <row r="55" spans="1:9" ht="36" x14ac:dyDescent="0.25">
      <c r="A55" s="123">
        <v>29</v>
      </c>
      <c r="B55" s="124" t="s">
        <v>743</v>
      </c>
      <c r="C55" s="124"/>
      <c r="D55" s="125" t="s">
        <v>742</v>
      </c>
      <c r="F55" s="126" t="s">
        <v>133</v>
      </c>
      <c r="G55" s="127">
        <v>1.68</v>
      </c>
      <c r="H55" s="128"/>
      <c r="I55" s="129">
        <f t="shared" si="4"/>
        <v>0</v>
      </c>
    </row>
    <row r="56" spans="1:9" ht="24" x14ac:dyDescent="0.25">
      <c r="A56" s="123">
        <v>30</v>
      </c>
      <c r="B56" s="124" t="s">
        <v>741</v>
      </c>
      <c r="C56" s="124"/>
      <c r="D56" s="125" t="s">
        <v>740</v>
      </c>
      <c r="F56" s="126" t="s">
        <v>133</v>
      </c>
      <c r="G56" s="127">
        <v>1.1200000000000001</v>
      </c>
      <c r="H56" s="128"/>
      <c r="I56" s="129">
        <f t="shared" si="4"/>
        <v>0</v>
      </c>
    </row>
    <row r="57" spans="1:9" x14ac:dyDescent="0.25">
      <c r="F57" s="393" t="s">
        <v>129</v>
      </c>
      <c r="G57" s="393"/>
      <c r="H57" s="393"/>
      <c r="I57" s="130">
        <f>SUM(I51:I56)</f>
        <v>0</v>
      </c>
    </row>
    <row r="59" spans="1:9" x14ac:dyDescent="0.25">
      <c r="A59" s="393" t="s">
        <v>602</v>
      </c>
      <c r="B59" s="393"/>
      <c r="C59" s="394" t="s">
        <v>163</v>
      </c>
      <c r="D59" s="394"/>
      <c r="E59" s="394"/>
    </row>
    <row r="60" spans="1:9" x14ac:dyDescent="0.25">
      <c r="A60" s="123">
        <v>31</v>
      </c>
      <c r="B60" s="124" t="s">
        <v>739</v>
      </c>
      <c r="C60" s="124"/>
      <c r="D60" s="125" t="s">
        <v>738</v>
      </c>
      <c r="F60" s="126" t="s">
        <v>11</v>
      </c>
      <c r="G60" s="127">
        <v>1</v>
      </c>
      <c r="H60" s="128"/>
      <c r="I60" s="129">
        <f t="shared" ref="I60:I69" si="5">ROUND(G60*H60,2)</f>
        <v>0</v>
      </c>
    </row>
    <row r="61" spans="1:9" x14ac:dyDescent="0.25">
      <c r="A61" s="123">
        <v>32</v>
      </c>
      <c r="B61" s="124" t="s">
        <v>132</v>
      </c>
      <c r="C61" s="124"/>
      <c r="D61" s="125" t="s">
        <v>737</v>
      </c>
      <c r="F61" s="126" t="s">
        <v>11</v>
      </c>
      <c r="G61" s="127">
        <v>1</v>
      </c>
      <c r="H61" s="128"/>
      <c r="I61" s="129">
        <f t="shared" si="5"/>
        <v>0</v>
      </c>
    </row>
    <row r="62" spans="1:9" x14ac:dyDescent="0.25">
      <c r="A62" s="123">
        <v>33</v>
      </c>
      <c r="B62" s="124" t="s">
        <v>736</v>
      </c>
      <c r="C62" s="124"/>
      <c r="D62" s="125" t="s">
        <v>735</v>
      </c>
      <c r="F62" s="126" t="s">
        <v>154</v>
      </c>
      <c r="G62" s="127">
        <v>1.5</v>
      </c>
      <c r="H62" s="128"/>
      <c r="I62" s="129">
        <f t="shared" si="5"/>
        <v>0</v>
      </c>
    </row>
    <row r="63" spans="1:9" x14ac:dyDescent="0.25">
      <c r="A63" s="123">
        <v>34</v>
      </c>
      <c r="B63" s="124" t="s">
        <v>734</v>
      </c>
      <c r="C63" s="124"/>
      <c r="D63" s="125" t="s">
        <v>733</v>
      </c>
      <c r="F63" s="126" t="s">
        <v>11</v>
      </c>
      <c r="G63" s="127">
        <v>2</v>
      </c>
      <c r="H63" s="128"/>
      <c r="I63" s="129">
        <f t="shared" si="5"/>
        <v>0</v>
      </c>
    </row>
    <row r="64" spans="1:9" x14ac:dyDescent="0.25">
      <c r="A64" s="123">
        <v>35</v>
      </c>
      <c r="B64" s="124" t="s">
        <v>732</v>
      </c>
      <c r="C64" s="124"/>
      <c r="D64" s="125" t="s">
        <v>731</v>
      </c>
      <c r="F64" s="126" t="s">
        <v>11</v>
      </c>
      <c r="G64" s="127">
        <v>2</v>
      </c>
      <c r="H64" s="128"/>
      <c r="I64" s="129">
        <f t="shared" si="5"/>
        <v>0</v>
      </c>
    </row>
    <row r="65" spans="1:9" x14ac:dyDescent="0.25">
      <c r="A65" s="123">
        <v>36</v>
      </c>
      <c r="B65" s="124" t="s">
        <v>730</v>
      </c>
      <c r="C65" s="124"/>
      <c r="D65" s="125" t="s">
        <v>729</v>
      </c>
      <c r="F65" s="126" t="s">
        <v>130</v>
      </c>
      <c r="G65" s="127">
        <v>1</v>
      </c>
      <c r="H65" s="128"/>
      <c r="I65" s="129">
        <f t="shared" si="5"/>
        <v>0</v>
      </c>
    </row>
    <row r="66" spans="1:9" ht="24" x14ac:dyDescent="0.25">
      <c r="A66" s="123">
        <v>37</v>
      </c>
      <c r="B66" s="124" t="s">
        <v>727</v>
      </c>
      <c r="C66" s="124"/>
      <c r="D66" s="125" t="s">
        <v>728</v>
      </c>
      <c r="F66" s="126" t="s">
        <v>154</v>
      </c>
      <c r="G66" s="127">
        <v>1.8</v>
      </c>
      <c r="H66" s="128"/>
      <c r="I66" s="129">
        <f t="shared" si="5"/>
        <v>0</v>
      </c>
    </row>
    <row r="67" spans="1:9" ht="24" x14ac:dyDescent="0.25">
      <c r="A67" s="123">
        <v>38</v>
      </c>
      <c r="B67" s="124" t="s">
        <v>727</v>
      </c>
      <c r="C67" s="124"/>
      <c r="D67" s="125" t="s">
        <v>726</v>
      </c>
      <c r="F67" s="126" t="s">
        <v>154</v>
      </c>
      <c r="G67" s="127">
        <v>1.8</v>
      </c>
      <c r="H67" s="128"/>
      <c r="I67" s="129">
        <f t="shared" si="5"/>
        <v>0</v>
      </c>
    </row>
    <row r="68" spans="1:9" x14ac:dyDescent="0.25">
      <c r="A68" s="123">
        <v>39</v>
      </c>
      <c r="B68" s="124" t="s">
        <v>725</v>
      </c>
      <c r="C68" s="124"/>
      <c r="D68" s="125" t="s">
        <v>724</v>
      </c>
      <c r="F68" s="126" t="s">
        <v>130</v>
      </c>
      <c r="G68" s="127">
        <v>1</v>
      </c>
      <c r="H68" s="128"/>
      <c r="I68" s="129">
        <f t="shared" si="5"/>
        <v>0</v>
      </c>
    </row>
    <row r="69" spans="1:9" x14ac:dyDescent="0.25">
      <c r="A69" s="123">
        <v>40</v>
      </c>
      <c r="B69" s="124" t="s">
        <v>723</v>
      </c>
      <c r="C69" s="124"/>
      <c r="D69" s="125" t="s">
        <v>722</v>
      </c>
      <c r="F69" s="126" t="s">
        <v>154</v>
      </c>
      <c r="G69" s="127">
        <v>1.8</v>
      </c>
      <c r="H69" s="128"/>
      <c r="I69" s="129">
        <f t="shared" si="5"/>
        <v>0</v>
      </c>
    </row>
    <row r="70" spans="1:9" x14ac:dyDescent="0.25">
      <c r="F70" s="393" t="s">
        <v>129</v>
      </c>
      <c r="G70" s="393"/>
      <c r="H70" s="393"/>
      <c r="I70" s="130">
        <f>SUM(I60:I69)</f>
        <v>0</v>
      </c>
    </row>
    <row r="73" spans="1:9" ht="20.100000000000001" customHeight="1" x14ac:dyDescent="0.25">
      <c r="F73" s="393" t="s">
        <v>128</v>
      </c>
      <c r="G73" s="393"/>
      <c r="H73" s="393"/>
      <c r="I73" s="130">
        <f>SUM(I17,I26,I39,I48,I57,I70)</f>
        <v>0</v>
      </c>
    </row>
  </sheetData>
  <mergeCells count="27">
    <mergeCell ref="A12:B12"/>
    <mergeCell ref="C12:E12"/>
    <mergeCell ref="F17:H17"/>
    <mergeCell ref="A19:B19"/>
    <mergeCell ref="C19:E19"/>
    <mergeCell ref="A1:E1"/>
    <mergeCell ref="B3:E3"/>
    <mergeCell ref="B4:E4"/>
    <mergeCell ref="B5:E5"/>
    <mergeCell ref="A10:B10"/>
    <mergeCell ref="C10:E10"/>
    <mergeCell ref="F26:H26"/>
    <mergeCell ref="A28:B28"/>
    <mergeCell ref="C28:E28"/>
    <mergeCell ref="F39:H39"/>
    <mergeCell ref="A41:B41"/>
    <mergeCell ref="C41:E41"/>
    <mergeCell ref="F57:H57"/>
    <mergeCell ref="A59:B59"/>
    <mergeCell ref="C59:E59"/>
    <mergeCell ref="F70:H70"/>
    <mergeCell ref="F73:H73"/>
    <mergeCell ref="A43:B43"/>
    <mergeCell ref="C43:E43"/>
    <mergeCell ref="F48:H48"/>
    <mergeCell ref="A50:B50"/>
    <mergeCell ref="C50:E50"/>
  </mergeCells>
  <pageMargins left="0.25" right="0.25" top="0.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5</vt:i4>
      </vt:variant>
    </vt:vector>
  </HeadingPairs>
  <TitlesOfParts>
    <vt:vector size="16" baseType="lpstr">
      <vt:lpstr>ZZK</vt:lpstr>
      <vt:lpstr>Roboty drogowe</vt:lpstr>
      <vt:lpstr>Przeb. sieci elektroenerget.</vt:lpstr>
      <vt:lpstr>Przebudowa hydrantów</vt:lpstr>
      <vt:lpstr>Budowa oświetlenia</vt:lpstr>
      <vt:lpstr>Kanał Technologiczny</vt:lpstr>
      <vt:lpstr>Przeb.telekom - ORANGE</vt:lpstr>
      <vt:lpstr>Kanalizacja deszczowa</vt:lpstr>
      <vt:lpstr>Przebudowa przyłączy gazowych</vt:lpstr>
      <vt:lpstr>Kanalizacja sanitarna</vt:lpstr>
      <vt:lpstr>Konserwacja rowu melioracyjnego</vt:lpstr>
      <vt:lpstr>'Budowa oświetlenia'!Obszar_wydruku</vt:lpstr>
      <vt:lpstr>'Kanał Technologiczny'!Obszar_wydruku</vt:lpstr>
      <vt:lpstr>'Przeb. sieci elektroenerget.'!Obszar_wydruku</vt:lpstr>
      <vt:lpstr>'Przeb.telekom - ORANGE'!Obszar_wydruku</vt:lpstr>
      <vt:lpstr>'Roboty drogowe'!Obszar_wydruku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Wiśniewski</dc:creator>
  <cp:lastModifiedBy>Dawid Kozłowski</cp:lastModifiedBy>
  <dcterms:created xsi:type="dcterms:W3CDTF">2021-11-29T08:23:45Z</dcterms:created>
  <dcterms:modified xsi:type="dcterms:W3CDTF">2022-01-19T10:38:47Z</dcterms:modified>
</cp:coreProperties>
</file>