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SZYSCY\Agnieszka Dobrowolska\03_ŻŁOBKI_ 2022-327\01_BAZA_Żlobki\04.Realizacja wskazania\1.Umowy\02_dokumentacja_NA kolejny etap\dokumentacja\03_02_2023_dokumentacja_ZZ_edytowalne\Czerwony Kapturek\"/>
    </mc:Choice>
  </mc:AlternateContent>
  <xr:revisionPtr revIDLastSave="0" documentId="13_ncr:1_{3CAD7009-2ABD-46AF-AE5A-2F7769792D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erwony Kapturek" sheetId="10" r:id="rId1"/>
  </sheets>
  <definedNames>
    <definedName name="_Hlk25567051" localSheetId="0">'Czerwony Kapturek'!#REF!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9" i="10" l="1"/>
  <c r="H169" i="10" s="1"/>
  <c r="H168" i="10"/>
  <c r="G168" i="10"/>
  <c r="G167" i="10"/>
  <c r="H167" i="10" s="1"/>
  <c r="G166" i="10"/>
  <c r="H166" i="10" s="1"/>
  <c r="E165" i="10"/>
  <c r="G165" i="10" s="1"/>
  <c r="H165" i="10" s="1"/>
  <c r="G164" i="10"/>
  <c r="H164" i="10" s="1"/>
  <c r="G163" i="10"/>
  <c r="H163" i="10" s="1"/>
  <c r="H162" i="10"/>
  <c r="G162" i="10"/>
  <c r="G161" i="10"/>
  <c r="H161" i="10" s="1"/>
  <c r="G160" i="10"/>
  <c r="H160" i="10" s="1"/>
  <c r="G159" i="10"/>
  <c r="G158" i="10" s="1"/>
  <c r="H159" i="10" l="1"/>
  <c r="H158" i="10" s="1"/>
  <c r="E58" i="10" l="1"/>
  <c r="E54" i="10"/>
  <c r="G118" i="10" l="1"/>
  <c r="H118" i="10" s="1"/>
  <c r="G36" i="10" l="1"/>
  <c r="H36" i="10" s="1"/>
  <c r="G37" i="10"/>
  <c r="H37" i="10" s="1"/>
  <c r="G38" i="10"/>
  <c r="H38" i="10" s="1"/>
  <c r="G45" i="10"/>
  <c r="H45" i="10" s="1"/>
  <c r="G39" i="10"/>
  <c r="H39" i="10" s="1"/>
  <c r="G40" i="10"/>
  <c r="H40" i="10" s="1"/>
  <c r="G41" i="10"/>
  <c r="H41" i="10" s="1"/>
  <c r="G42" i="10"/>
  <c r="H42" i="10" s="1"/>
  <c r="G43" i="10"/>
  <c r="H43" i="10" s="1"/>
  <c r="G44" i="10"/>
  <c r="H44" i="10" s="1"/>
  <c r="G157" i="10" l="1"/>
  <c r="H157" i="10" s="1"/>
  <c r="G156" i="10"/>
  <c r="H156" i="10" s="1"/>
  <c r="G155" i="10"/>
  <c r="H155" i="10" s="1"/>
  <c r="G154" i="10"/>
  <c r="H154" i="10" s="1"/>
  <c r="G153" i="10"/>
  <c r="H153" i="10" s="1"/>
  <c r="G152" i="10"/>
  <c r="H152" i="10" s="1"/>
  <c r="G151" i="10"/>
  <c r="H151" i="10" s="1"/>
  <c r="G150" i="10"/>
  <c r="H150" i="10" s="1"/>
  <c r="G149" i="10"/>
  <c r="H149" i="10" s="1"/>
  <c r="G148" i="10"/>
  <c r="H148" i="10" s="1"/>
  <c r="G147" i="10"/>
  <c r="H147" i="10" s="1"/>
  <c r="G146" i="10"/>
  <c r="H146" i="10" s="1"/>
  <c r="G145" i="10"/>
  <c r="H145" i="10" s="1"/>
  <c r="G144" i="10"/>
  <c r="H144" i="10" s="1"/>
  <c r="G142" i="10"/>
  <c r="H142" i="10" s="1"/>
  <c r="G141" i="10"/>
  <c r="H141" i="10" s="1"/>
  <c r="G140" i="10"/>
  <c r="H140" i="10" s="1"/>
  <c r="G139" i="10"/>
  <c r="H139" i="10" s="1"/>
  <c r="G138" i="10"/>
  <c r="H138" i="10" s="1"/>
  <c r="G137" i="10"/>
  <c r="H137" i="10" s="1"/>
  <c r="G136" i="10"/>
  <c r="H136" i="10" s="1"/>
  <c r="G134" i="10"/>
  <c r="H134" i="10" s="1"/>
  <c r="G133" i="10"/>
  <c r="H133" i="10" s="1"/>
  <c r="G132" i="10"/>
  <c r="H132" i="10" s="1"/>
  <c r="G131" i="10"/>
  <c r="H131" i="10" s="1"/>
  <c r="G129" i="10"/>
  <c r="H129" i="10" s="1"/>
  <c r="G128" i="10"/>
  <c r="H128" i="10" s="1"/>
  <c r="G127" i="10"/>
  <c r="H127" i="10" s="1"/>
  <c r="G126" i="10"/>
  <c r="H126" i="10" s="1"/>
  <c r="G125" i="10"/>
  <c r="H125" i="10" s="1"/>
  <c r="G124" i="10"/>
  <c r="H124" i="10" s="1"/>
  <c r="G123" i="10"/>
  <c r="H123" i="10" s="1"/>
  <c r="G122" i="10"/>
  <c r="H122" i="10" s="1"/>
  <c r="G121" i="10"/>
  <c r="H121" i="10" s="1"/>
  <c r="G120" i="10"/>
  <c r="H120" i="10" s="1"/>
  <c r="G119" i="10"/>
  <c r="H119" i="10" s="1"/>
  <c r="G117" i="10"/>
  <c r="H117" i="10" s="1"/>
  <c r="G113" i="10"/>
  <c r="H113" i="10" s="1"/>
  <c r="G112" i="10"/>
  <c r="H112" i="10" s="1"/>
  <c r="G111" i="10"/>
  <c r="H111" i="10" s="1"/>
  <c r="G110" i="10"/>
  <c r="H110" i="10" s="1"/>
  <c r="G109" i="10"/>
  <c r="H109" i="10" s="1"/>
  <c r="E108" i="10"/>
  <c r="G108" i="10" s="1"/>
  <c r="H108" i="10" s="1"/>
  <c r="G107" i="10"/>
  <c r="H107" i="10" s="1"/>
  <c r="G106" i="10"/>
  <c r="H106" i="10" s="1"/>
  <c r="E105" i="10"/>
  <c r="G105" i="10" s="1"/>
  <c r="H105" i="10" s="1"/>
  <c r="G104" i="10"/>
  <c r="H104" i="10" s="1"/>
  <c r="G103" i="10"/>
  <c r="H103" i="10" s="1"/>
  <c r="G102" i="10"/>
  <c r="H102" i="10" s="1"/>
  <c r="G101" i="10"/>
  <c r="H101" i="10" s="1"/>
  <c r="G100" i="10"/>
  <c r="H100" i="10" s="1"/>
  <c r="G99" i="10"/>
  <c r="H99" i="10" s="1"/>
  <c r="G98" i="10"/>
  <c r="H98" i="10" s="1"/>
  <c r="G97" i="10"/>
  <c r="H97" i="10" s="1"/>
  <c r="G96" i="10"/>
  <c r="H96" i="10" s="1"/>
  <c r="G95" i="10"/>
  <c r="H95" i="10" s="1"/>
  <c r="G93" i="10"/>
  <c r="H93" i="10" s="1"/>
  <c r="G92" i="10"/>
  <c r="H92" i="10" s="1"/>
  <c r="G91" i="10"/>
  <c r="H91" i="10" s="1"/>
  <c r="G90" i="10"/>
  <c r="H90" i="10" s="1"/>
  <c r="G89" i="10"/>
  <c r="H89" i="10" s="1"/>
  <c r="G88" i="10"/>
  <c r="H88" i="10" s="1"/>
  <c r="E86" i="10"/>
  <c r="G86" i="10" s="1"/>
  <c r="H86" i="10" s="1"/>
  <c r="E85" i="10"/>
  <c r="G85" i="10" s="1"/>
  <c r="H85" i="10" s="1"/>
  <c r="E84" i="10"/>
  <c r="G84" i="10" s="1"/>
  <c r="H84" i="10" s="1"/>
  <c r="E83" i="10"/>
  <c r="G83" i="10" s="1"/>
  <c r="H83" i="10" s="1"/>
  <c r="E82" i="10"/>
  <c r="G82" i="10" s="1"/>
  <c r="H82" i="10" s="1"/>
  <c r="E81" i="10"/>
  <c r="G81" i="10" s="1"/>
  <c r="H81" i="10" s="1"/>
  <c r="E79" i="10"/>
  <c r="G79" i="10" s="1"/>
  <c r="H79" i="10" s="1"/>
  <c r="E78" i="10"/>
  <c r="G78" i="10" s="1"/>
  <c r="H78" i="10" s="1"/>
  <c r="E77" i="10"/>
  <c r="G77" i="10" s="1"/>
  <c r="H77" i="10" s="1"/>
  <c r="E76" i="10"/>
  <c r="G76" i="10" s="1"/>
  <c r="G73" i="10"/>
  <c r="H73" i="10" s="1"/>
  <c r="G72" i="10"/>
  <c r="H72" i="10" s="1"/>
  <c r="G71" i="10"/>
  <c r="H71" i="10" s="1"/>
  <c r="G70" i="10"/>
  <c r="H70" i="10" s="1"/>
  <c r="E69" i="10"/>
  <c r="G69" i="10" s="1"/>
  <c r="H69" i="10" s="1"/>
  <c r="G68" i="10"/>
  <c r="H68" i="10" s="1"/>
  <c r="E67" i="10"/>
  <c r="G67" i="10" s="1"/>
  <c r="H67" i="10" s="1"/>
  <c r="E66" i="10"/>
  <c r="G66" i="10" s="1"/>
  <c r="H66" i="10" s="1"/>
  <c r="E65" i="10"/>
  <c r="G65" i="10" s="1"/>
  <c r="H65" i="10" s="1"/>
  <c r="E64" i="10"/>
  <c r="G64" i="10" s="1"/>
  <c r="H64" i="10" s="1"/>
  <c r="G63" i="10"/>
  <c r="H63" i="10" s="1"/>
  <c r="E62" i="10"/>
  <c r="G62" i="10" s="1"/>
  <c r="H62" i="10" s="1"/>
  <c r="E61" i="10"/>
  <c r="G61" i="10" s="1"/>
  <c r="H61" i="10" s="1"/>
  <c r="G60" i="10"/>
  <c r="H60" i="10" s="1"/>
  <c r="G59" i="10"/>
  <c r="H59" i="10" s="1"/>
  <c r="G58" i="10"/>
  <c r="H58" i="10" s="1"/>
  <c r="E57" i="10"/>
  <c r="G57" i="10" s="1"/>
  <c r="H57" i="10" s="1"/>
  <c r="E56" i="10"/>
  <c r="G56" i="10" s="1"/>
  <c r="H56" i="10" s="1"/>
  <c r="E55" i="10"/>
  <c r="G55" i="10" s="1"/>
  <c r="H55" i="10" s="1"/>
  <c r="G54" i="10"/>
  <c r="H54" i="10" s="1"/>
  <c r="G53" i="10"/>
  <c r="H53" i="10" s="1"/>
  <c r="G52" i="10"/>
  <c r="H52" i="10" s="1"/>
  <c r="G51" i="10"/>
  <c r="H51" i="10" s="1"/>
  <c r="G50" i="10"/>
  <c r="H50" i="10" s="1"/>
  <c r="G49" i="10"/>
  <c r="H49" i="10" s="1"/>
  <c r="G48" i="10"/>
  <c r="H48" i="10" s="1"/>
  <c r="G35" i="10"/>
  <c r="H35" i="10" s="1"/>
  <c r="G34" i="10"/>
  <c r="H34" i="10" s="1"/>
  <c r="G31" i="10"/>
  <c r="H31" i="10" s="1"/>
  <c r="G30" i="10"/>
  <c r="H30" i="10" s="1"/>
  <c r="G29" i="10"/>
  <c r="H29" i="10" s="1"/>
  <c r="G28" i="10"/>
  <c r="H28" i="10" s="1"/>
  <c r="G27" i="10"/>
  <c r="H27" i="10" s="1"/>
  <c r="G26" i="10"/>
  <c r="H26" i="10" s="1"/>
  <c r="G25" i="10"/>
  <c r="H25" i="10" s="1"/>
  <c r="G24" i="10"/>
  <c r="H24" i="10" s="1"/>
  <c r="G23" i="10"/>
  <c r="H23" i="10" s="1"/>
  <c r="G22" i="10"/>
  <c r="H22" i="10" s="1"/>
  <c r="G21" i="10"/>
  <c r="H21" i="10" s="1"/>
  <c r="G20" i="10"/>
  <c r="H20" i="10" s="1"/>
  <c r="G19" i="10"/>
  <c r="H19" i="10" s="1"/>
  <c r="G18" i="10"/>
  <c r="H18" i="10" s="1"/>
  <c r="G17" i="10"/>
  <c r="H17" i="10" s="1"/>
  <c r="G16" i="10"/>
  <c r="H16" i="10" s="1"/>
  <c r="E15" i="10"/>
  <c r="G15" i="10" s="1"/>
  <c r="H15" i="10" s="1"/>
  <c r="E14" i="10"/>
  <c r="G14" i="10" s="1"/>
  <c r="H14" i="10" s="1"/>
  <c r="G13" i="10"/>
  <c r="H13" i="10" s="1"/>
  <c r="G12" i="10"/>
  <c r="H12" i="10" s="1"/>
  <c r="H11" i="10" l="1"/>
  <c r="G33" i="10"/>
  <c r="H33" i="10"/>
  <c r="H47" i="10"/>
  <c r="H143" i="10"/>
  <c r="H115" i="10"/>
  <c r="H76" i="10"/>
  <c r="H74" i="10" s="1"/>
  <c r="G74" i="10"/>
  <c r="G115" i="10"/>
  <c r="G143" i="10"/>
  <c r="G47" i="10"/>
  <c r="G11" i="10"/>
  <c r="H10" i="10" l="1"/>
  <c r="G10" i="10"/>
</calcChain>
</file>

<file path=xl/sharedStrings.xml><?xml version="1.0" encoding="utf-8"?>
<sst xmlns="http://schemas.openxmlformats.org/spreadsheetml/2006/main" count="466" uniqueCount="320">
  <si>
    <t>NR ETAPU</t>
  </si>
  <si>
    <t>UWAGI</t>
  </si>
  <si>
    <t>POZNAŃSKI ZESPÓŁ ŻŁOBKÓW, os. B. Chrobrego 107, 60-681</t>
  </si>
  <si>
    <t>Ilość</t>
  </si>
  <si>
    <t>j.m.</t>
  </si>
  <si>
    <t>Cena 
jednostkowa</t>
  </si>
  <si>
    <t>Wartość robót łącznie</t>
  </si>
  <si>
    <t>L.p.</t>
  </si>
  <si>
    <t>1.</t>
  </si>
  <si>
    <t>1.1</t>
  </si>
  <si>
    <t>1.2</t>
  </si>
  <si>
    <t>1.3</t>
  </si>
  <si>
    <t>1.4</t>
  </si>
  <si>
    <t>1.5</t>
  </si>
  <si>
    <t>1.6</t>
  </si>
  <si>
    <t>1.7</t>
  </si>
  <si>
    <t>1.10</t>
  </si>
  <si>
    <t>1.11</t>
  </si>
  <si>
    <t>1.12</t>
  </si>
  <si>
    <t>1.13</t>
  </si>
  <si>
    <t>1.14</t>
  </si>
  <si>
    <t>1.15</t>
  </si>
  <si>
    <t>2.1</t>
  </si>
  <si>
    <t>2.2</t>
  </si>
  <si>
    <t>2.4</t>
  </si>
  <si>
    <t>m2</t>
  </si>
  <si>
    <t>Obudowy grzejników Typ A</t>
  </si>
  <si>
    <t>Obudowy grzejników Typ C</t>
  </si>
  <si>
    <t>OPIS ZAKRESU ROBÓT</t>
  </si>
  <si>
    <t>ETAP 1</t>
  </si>
  <si>
    <t>3.1</t>
  </si>
  <si>
    <t>3.2</t>
  </si>
  <si>
    <t>ETAP 2</t>
  </si>
  <si>
    <t>ETAP 3</t>
  </si>
  <si>
    <t>ETAP 4</t>
  </si>
  <si>
    <t>ETAP 5</t>
  </si>
  <si>
    <t>Rozbiórka obudów grzejników</t>
  </si>
  <si>
    <t>Kwota netto 
zł</t>
  </si>
  <si>
    <t>Kwota brutto 
zl</t>
  </si>
  <si>
    <t>1.8</t>
  </si>
  <si>
    <t>1.9</t>
  </si>
  <si>
    <t>kpl</t>
  </si>
  <si>
    <t>2.5</t>
  </si>
  <si>
    <t>m</t>
  </si>
  <si>
    <t>2.6</t>
  </si>
  <si>
    <t>ROBOTY WYKOŃCZENIOWE</t>
  </si>
  <si>
    <t>4.1</t>
  </si>
  <si>
    <t>4.2</t>
  </si>
  <si>
    <t>4.5</t>
  </si>
  <si>
    <t>szt</t>
  </si>
  <si>
    <t>1.16</t>
  </si>
  <si>
    <t>1.17</t>
  </si>
  <si>
    <t>1.18</t>
  </si>
  <si>
    <t>1.19</t>
  </si>
  <si>
    <t>1.20</t>
  </si>
  <si>
    <t>2.7</t>
  </si>
  <si>
    <t>2.8</t>
  </si>
  <si>
    <t>4.4</t>
  </si>
  <si>
    <t>ZADANIE</t>
  </si>
  <si>
    <t>ADRES</t>
  </si>
  <si>
    <t>INWESTOR</t>
  </si>
  <si>
    <t>3.5</t>
  </si>
  <si>
    <t>2.9</t>
  </si>
  <si>
    <t>2.10</t>
  </si>
  <si>
    <t>Szpachlowanie i malowanie ścian, ościeży, wnęk, sufitów w całych pomieszczeniach M1</t>
  </si>
  <si>
    <t>Szpachlowanie i malowanie ścian żywicami do wysokości 1,4m - M3</t>
  </si>
  <si>
    <t>INSTALACJE SANITARNE I BIAŁY MONTAŻ</t>
  </si>
  <si>
    <t>Dostawa wieszaków stojących</t>
  </si>
  <si>
    <t>Dostawa i montaż wiszącego dozownika do mydła</t>
  </si>
  <si>
    <t>Dostawa i montaż wiszącego dozownika do płynu dezynfekcyjnego</t>
  </si>
  <si>
    <t>Montaż nawietrzaków okiennych w istniejących oknach PVC</t>
  </si>
  <si>
    <t>Instalacje wod-kan i związane</t>
  </si>
  <si>
    <t>Instalacja wentylacji i roboty związane</t>
  </si>
  <si>
    <t>DOSTAWA WYPOSAŻENIA, MEBLI RUCHOMYCH I ZABUDÓW STOLARSKICH</t>
  </si>
  <si>
    <t>Wyposażenie łazienek</t>
  </si>
  <si>
    <t>Meble i zabudowy stolarskie projektowane indywidualnie</t>
  </si>
  <si>
    <t>Instalacja centralnego ogrzewania i roboty związane</t>
  </si>
  <si>
    <t>Demontaż grzejników (wraz ze spuszczeniem wody lub mrożeniem instalacji)</t>
  </si>
  <si>
    <t>Demontaż wyposażenia sanitarnego różnego rodzaju (miski ustępowe, umywalki, brodziki, rozdzielacze, baterie podtynkowe)</t>
  </si>
  <si>
    <t xml:space="preserve">Demontaż kratek wentylacyjnych </t>
  </si>
  <si>
    <t>Demontaż istniejących opraw awaryjnych i oświetlenia ogólnego z przeznaczeniem do ponownego montażu</t>
  </si>
  <si>
    <t xml:space="preserve">Demontaż i utylizacja pozostałych opraw oświetleniowych </t>
  </si>
  <si>
    <t>Wykonanie okładziny z lustra wklejanego pomiędzy płytki</t>
  </si>
  <si>
    <t xml:space="preserve">
Wykonanie cokołu do posadowienia brodzika, element murowany lub stelaż XPS wraz z rewizją dostępową do syfonu.
</t>
  </si>
  <si>
    <t>Dostawa i montaż dozownika na papier</t>
  </si>
  <si>
    <t xml:space="preserve">Dostawa i montaż drzwiczek drewnianych </t>
  </si>
  <si>
    <t>Dostawa montaż podłączenie misek ustępowych</t>
  </si>
  <si>
    <t>Dostawa montaż podłączenie komory do mycia nocników</t>
  </si>
  <si>
    <t>Dostawa montaż podłączenie brodzika</t>
  </si>
  <si>
    <t>Baterie umywalkowe wraz z mieszaczami</t>
  </si>
  <si>
    <t>Baterie umywalkowe bez mieszaczy</t>
  </si>
  <si>
    <t>Doprowadzenie zimnej i ciepłej wody do urządzeń i przyborów sanitarnych</t>
  </si>
  <si>
    <t>Podłączenie kanalizacji sanitarnej do przyborów sanitarnych</t>
  </si>
  <si>
    <t xml:space="preserve">Bruzdowanie ścian na potrzeby doprowadzenia instalacji wod.-kan. </t>
  </si>
  <si>
    <t>Wymiana kratek wentylacyjnych, dostawa, osadzenie, obróbka nowych</t>
  </si>
  <si>
    <t>Dostawa i montaż wentylatora wyciągowego w czujnikiem obecności i wyłącznikiem czasowym</t>
  </si>
  <si>
    <t>Badanie kominiarskie instalacji wentylacji (w remontowanych pomieszczeniach)</t>
  </si>
  <si>
    <t>2.11</t>
  </si>
  <si>
    <t>3.3</t>
  </si>
  <si>
    <t>3.4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</si>
  <si>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</si>
  <si>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</si>
  <si>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</si>
  <si>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</si>
  <si>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</si>
  <si>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</si>
  <si>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</si>
  <si>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</si>
  <si>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</si>
  <si>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</si>
  <si>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5.1</t>
  </si>
  <si>
    <t>5.1.1</t>
  </si>
  <si>
    <t>5.1.2</t>
  </si>
  <si>
    <t>5.2</t>
  </si>
  <si>
    <t>5.2.2</t>
  </si>
  <si>
    <t>5.3.1</t>
  </si>
  <si>
    <t>5.3.2</t>
  </si>
  <si>
    <t>6.1</t>
  </si>
  <si>
    <t>6.2</t>
  </si>
  <si>
    <t>6.3</t>
  </si>
  <si>
    <t>6.4</t>
  </si>
  <si>
    <t>Skucie płytek na ściana aż do muru w stanie surowym</t>
  </si>
  <si>
    <t>Wykonanie ścianek i zabudów w systemie suchej zabudowy</t>
  </si>
  <si>
    <t>Wykonanie bruzd do prowadzenia podtynkowego przewodów c.o. zasilających grzejniki (wraz ze spuszczeniem wody lub mrożeniem instalacji)</t>
  </si>
  <si>
    <t>Dostawa przewijaka</t>
  </si>
  <si>
    <t>punkt</t>
  </si>
  <si>
    <t>Montaż nowych gniazdek 230V, puszki, mechanizmy, ramki</t>
  </si>
  <si>
    <t>Inwentaryzacja rozdzielni elektrycznej</t>
  </si>
  <si>
    <t>Pozostałe roboty rozbiórkowe  i związane niezbędne do wykonania zadania</t>
  </si>
  <si>
    <t>Pozostałe elektryczne i związane niezbędne do wykonania zadania</t>
  </si>
  <si>
    <t>Zabezpieczenie czujek lub ich demontaż</t>
  </si>
  <si>
    <t>Demontaż drzwiczek drewnianych</t>
  </si>
  <si>
    <t>Szpachlowanie i malowanie sufitów farbą akrylową - M4</t>
  </si>
  <si>
    <t>Dostawa koszy na śmieci - łazienka</t>
  </si>
  <si>
    <t>Dostawa koszy na śmieci - sale i szatnia</t>
  </si>
  <si>
    <t xml:space="preserve">Krzesła dla dzieci, h=26cm
</t>
  </si>
  <si>
    <t xml:space="preserve">Biurko 100*50, h=72
</t>
  </si>
  <si>
    <t xml:space="preserve">Krzesła dla opiekunów 
</t>
  </si>
  <si>
    <t>Dostawa montaż podłączenie umywalek</t>
  </si>
  <si>
    <t>6.5</t>
  </si>
  <si>
    <t>Doprowadzenie linii zasilającej gniazda i oświetlenie do pomieszczania</t>
  </si>
  <si>
    <t>Ul. Klonowica 3, 60-747 Poznań</t>
  </si>
  <si>
    <t>WYMIANA INSTALACJI ELEKTRYCZNYCH W REMONTOWANYCH POMIESZCZENIACH</t>
  </si>
  <si>
    <t>Rozbiórka drzwi</t>
  </si>
  <si>
    <t>2.12</t>
  </si>
  <si>
    <t>3.16</t>
  </si>
  <si>
    <t>3.17</t>
  </si>
  <si>
    <t>3.18</t>
  </si>
  <si>
    <t>3.19</t>
  </si>
  <si>
    <t>5.1.3</t>
  </si>
  <si>
    <t>5.1.4</t>
  </si>
  <si>
    <t>5.1.5</t>
  </si>
  <si>
    <t>3.20</t>
  </si>
  <si>
    <t>3.21</t>
  </si>
  <si>
    <t>5.3.3</t>
  </si>
  <si>
    <t>5.3.4</t>
  </si>
  <si>
    <t>4.1.1</t>
  </si>
  <si>
    <t>5.3</t>
  </si>
  <si>
    <t>4.1.2</t>
  </si>
  <si>
    <t>4.1.3</t>
  </si>
  <si>
    <t>4.1.4</t>
  </si>
  <si>
    <t>ETAP 6</t>
  </si>
  <si>
    <t>4.2.1.</t>
  </si>
  <si>
    <t>4.4.1</t>
  </si>
  <si>
    <t>4.4.2</t>
  </si>
  <si>
    <t>4.4.3</t>
  </si>
  <si>
    <t>4.4.4</t>
  </si>
  <si>
    <t>4.4.5</t>
  </si>
  <si>
    <t>4.5.1</t>
  </si>
  <si>
    <t>4.5.2</t>
  </si>
  <si>
    <t>4.5.3</t>
  </si>
  <si>
    <t>4.5.4</t>
  </si>
  <si>
    <t>4.5.5</t>
  </si>
  <si>
    <t>4.5.6</t>
  </si>
  <si>
    <t>4.5.8</t>
  </si>
  <si>
    <t>4.5.10</t>
  </si>
  <si>
    <t>4.5.11</t>
  </si>
  <si>
    <t>4.5.12</t>
  </si>
  <si>
    <t>4.5.13</t>
  </si>
  <si>
    <t>4.5.14</t>
  </si>
  <si>
    <t>4.5.15</t>
  </si>
  <si>
    <t>4.5.16</t>
  </si>
  <si>
    <t>4.5.17</t>
  </si>
  <si>
    <t>4.5.18</t>
  </si>
  <si>
    <t>4.5.19</t>
  </si>
  <si>
    <t>4.5.20</t>
  </si>
  <si>
    <t>4.5.21</t>
  </si>
  <si>
    <t>5.1.6</t>
  </si>
  <si>
    <t>5.1.7</t>
  </si>
  <si>
    <t>5.1.8</t>
  </si>
  <si>
    <t>5.1.9</t>
  </si>
  <si>
    <t>5.1.10</t>
  </si>
  <si>
    <t>5.1.11</t>
  </si>
  <si>
    <t>5.1.12</t>
  </si>
  <si>
    <t>5.2.1</t>
  </si>
  <si>
    <t>5.2.3</t>
  </si>
  <si>
    <t>5.3.5</t>
  </si>
  <si>
    <t>5.3.6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</si>
  <si>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</si>
  <si>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</si>
  <si>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</si>
  <si>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</si>
  <si>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</si>
  <si>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</si>
  <si>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</si>
  <si>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</si>
  <si>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</si>
  <si>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Demontaż odbojników ściennych</t>
  </si>
  <si>
    <t>Wymiary 420*70</t>
  </si>
  <si>
    <t>Wymiary 140*70</t>
  </si>
  <si>
    <t>Wymiary 350*70</t>
  </si>
  <si>
    <t>Wymiary 280*70</t>
  </si>
  <si>
    <t>Demontaż grzejnika, wymiana wsporników, montaż bliżej ściany na nowych wspornikach, przeróbka podejść</t>
  </si>
  <si>
    <t>ROBOTY ROBIÓRKOWE I DEMONTAŻE</t>
  </si>
  <si>
    <t>Instalacja oświetleniowa - punk zasilania i nowy łącznik</t>
  </si>
  <si>
    <t>Badanie instalacji elektrycznej</t>
  </si>
  <si>
    <t>Wymiary 190*70</t>
  </si>
  <si>
    <t>Wymiary 150*80</t>
  </si>
  <si>
    <t>Wymiary 285*70</t>
  </si>
  <si>
    <t>Wymiary 145*70</t>
  </si>
  <si>
    <t>m3</t>
  </si>
  <si>
    <t>Wyniesienie i utylizacja mebli i wyposażenia wskazanego przez Użytkownika</t>
  </si>
  <si>
    <t>3.22</t>
  </si>
  <si>
    <t>„Prace modernizacyjne – prace modernizacyjne - podniesienie standardu budynków żłobków” - Żłobek Czerwony Kapturek</t>
  </si>
  <si>
    <t>Zdjęcie wykładziny PVC</t>
  </si>
  <si>
    <t>Skucie płytek ceramicznych do poziomu umożliwiającego wykonanie bez progowe połączenie podłóg - grubość około 7cm</t>
  </si>
  <si>
    <t>Dostawa i montaż drzwi z przeszkleniem - 130*200 - D3</t>
  </si>
  <si>
    <t>Dostawa montaż parapetów MDF wraz osadzeniem,  uszczelnieniem okna i robotami budowlanymi towarzyszącymi</t>
  </si>
  <si>
    <t>Wykonanie uzupełnienia podłoża masami szybkoschnącymi  wykonanie hydroizolacji dwuskładnikowej, gruntowanie, klej do płytek,   fugowanie, wypełnienie krawędzi i dylatacji masą elastyczna - wszystkie prace w ramach jednego systemu - PC2</t>
  </si>
  <si>
    <t>Wykonanie hydroizolacji w pomieszczeniach mokrych ściany i cokoły</t>
  </si>
  <si>
    <t>Cyklinowanie parkietów i desek drewnianych, lakierowanie, półmat - CYK</t>
  </si>
  <si>
    <t>3.23</t>
  </si>
  <si>
    <t>Montaż listew cokołowych z MDF malowanych lub powlekanych</t>
  </si>
  <si>
    <t>3.24</t>
  </si>
  <si>
    <t>3.25</t>
  </si>
  <si>
    <t>Pozostałe roboty wykończeniowe  i związane niezbędne do wykonania zadania</t>
  </si>
  <si>
    <t>Dostawa i montaż wiszącego dozownika do mydła - dozownik mały dla dzieci</t>
  </si>
  <si>
    <t xml:space="preserve">Stoły 100*75, h=46cm - 4 szt
</t>
  </si>
  <si>
    <t xml:space="preserve">Stoły 100*75, h=41cm
</t>
  </si>
  <si>
    <t xml:space="preserve">Stoły 100*75, h=51cm
</t>
  </si>
  <si>
    <t xml:space="preserve">Krzesła dla dzieci , h=21cm
</t>
  </si>
  <si>
    <t>Regał na zabawki 80*40, h=140cm</t>
  </si>
  <si>
    <t>Półki na książki</t>
  </si>
  <si>
    <t>Montaż odbojników z płyt meblowej, h=0,3m</t>
  </si>
  <si>
    <t>Dostawa regału na 36 nocników</t>
  </si>
  <si>
    <t>Pozostałe roboty transportowe tragarskie  i związane niezbędne do wykonania zadania</t>
  </si>
  <si>
    <t>Ścianki oddzielające miski ustępowe</t>
  </si>
  <si>
    <t xml:space="preserve">Montaż i podłączenie misek ustępowych uprzednio zdemontowanych. </t>
  </si>
  <si>
    <t>5.1.13</t>
  </si>
  <si>
    <t>Wykonanie instalacji wentylacji grawitacyjnej w sypialni na 1 piętrze, wykucie otworu, osadzenie kratki</t>
  </si>
  <si>
    <t>5.2.4</t>
  </si>
  <si>
    <t>Dostaw grzejnika łazienkowego typ drabinka, kolor biały, 50*120</t>
  </si>
  <si>
    <t>Pozostałe roboty instalacyjne i związane niezbędne do wykonania zadania</t>
  </si>
  <si>
    <t>Podłączenie wentylatora łazienkowe, montaż czujki obecności, wyłącznik czasowy</t>
  </si>
  <si>
    <t>Badanie natężenia oświetlenia</t>
  </si>
  <si>
    <t>Wymiana włączników światła do toalety pracowników</t>
  </si>
  <si>
    <t>Inne roboty zabezpieczające, odtworzeniowe i inwentaryzacje niezbędne do wykonania zadania</t>
  </si>
  <si>
    <t>Przeróbka i profilowanie ościeży, osadzenie nowego nadproża umożliwiające osadzenie nowych drzwi.</t>
  </si>
  <si>
    <t>Inwentaryzacja i zabezpieczenie instalacji oświetlenia awaryjnego oraz instalacji elektrycznych zasilających strefy nieobjęte remontem, które mogą się znajdować w przestrzeniach objętych remontem</t>
  </si>
  <si>
    <t>Inwentaryzacja i zabezpieczenie instalacji domofonowej i telekomunikacyjnej obsługującej wszystkie pomieszczenia żłobka</t>
  </si>
  <si>
    <t>Schowanie okablowania elektrycznego i teletechnicznego po tynk - zakrycie 100% istniejącego okablowania widocznego</t>
  </si>
  <si>
    <t xml:space="preserve">Demontaż i ponowny montaż czujek </t>
  </si>
  <si>
    <t>Demontaż i ponowny montaż domofonów i telefonów</t>
  </si>
  <si>
    <t>Demontaż i ponowny montaż acces pointów</t>
  </si>
  <si>
    <t>Schowanie pod tynk okablowania instalacji telefonicznej, telekomunikacyjnej i domofonowej znajdujących się  w obrębie remontowanych pomieszczeń</t>
  </si>
  <si>
    <t>Demontaż i ponowny montaż opraw oświetlenia awaryjnego</t>
  </si>
  <si>
    <t>Dostawa i montaż drzwi pełnych  - 80*200 - D2</t>
  </si>
  <si>
    <t>Dostawa i montaż drzwi łazienkowych z kratką nawiewna 80*200 - D1</t>
  </si>
  <si>
    <t>Uzupełnienie bruzd po wykonaniu instalacji tynkiem</t>
  </si>
  <si>
    <t>Szpachlowanie i malowanie ścian ponad płytkami ceramicznymi, farba lateksowa - M2</t>
  </si>
  <si>
    <t>Malowanie ścian izolatki i biura pielęgniarki, zmatowienie istniejących ścian, gruntowanie, dwukrotne malowanie farbami sylikonowymi.</t>
  </si>
  <si>
    <t>Malowanie sufitów izolatki i biura pielęgniarki, zmatowienie istniejących ścian, gruntowanie, dwukrotne malowanie farbami akrylowymi, ściany i sufit</t>
  </si>
  <si>
    <t>Ułożenie płytek ceramicznych na ścianach  - PC1</t>
  </si>
  <si>
    <t>Ułożenie płytek ceramicznych na posadzce - PC2</t>
  </si>
  <si>
    <t xml:space="preserve">
Uzupełnienie ubytków w parkiecie, szpachlowanie szczelin, naprawy istniejącego parkietu - CYK
</t>
  </si>
  <si>
    <t xml:space="preserve">Ułożenie wykadziny PVC wraz z cokołami. </t>
  </si>
  <si>
    <t>Ułożenie paneli podłogowych. Ułożenie podkładów, ułożenie paneli, wzór do uzgodnienia z użytkownikiem</t>
  </si>
  <si>
    <t>Wymiary 170*80</t>
  </si>
  <si>
    <t>Ławeczka do szatni wraz z odbojnikami, h=26cm</t>
  </si>
  <si>
    <t>Półki na pieluszki i kubeczki</t>
  </si>
  <si>
    <t>Zabudowa bruzd z tynkiem cemenntowo-wapiennnym (komplet na całe pomieszczenie)</t>
  </si>
  <si>
    <t>Montaż grzejnika  płytowego o wymiarach 90*50.</t>
  </si>
  <si>
    <t>Wymiana rozdzielnicy, przełożenie osprzętu, przepięcie okablowania, rozbudowa rozdzielnicy na potrzeby zasilenia wszystkich odpływów w remontowanych pomieszczeniach.</t>
  </si>
  <si>
    <t>Demontaż istniejącego okablowania, gniazdek , łączników, puszek łączeniowych, listew natynkowych w pomieszczeniach objętych remontem</t>
  </si>
  <si>
    <t>Wykonanie bruzd i ułożenie okablowania obwodów oświetleniowych i zasilających.</t>
  </si>
  <si>
    <t>Dostawa nowej oprawy oświetleniowej naściennej</t>
  </si>
  <si>
    <t xml:space="preserve">Dostawa nowych opraw oświetleniowych natynkowych do łazienek </t>
  </si>
  <si>
    <t>Dostawa nowych opraw oświetleniowych natynkowych w ramce -  wymiar 60*60cm</t>
  </si>
  <si>
    <t>Rozbiórka parkietu znajdującego się pod wykładziną, oczyszczenie podłoża, szlifowanie podłoża</t>
  </si>
  <si>
    <t>ROBOTY ZABEZPIECZAJĄCE, ODTWORZENIOWE I MODYFIKACJA INSTNIEJĄCYCH INSTALACJI</t>
  </si>
  <si>
    <t>Wykucie parapetów lastryko z muru bez uszkodzenia obróbek okna lub demontaż parapetów drewnianych</t>
  </si>
  <si>
    <t xml:space="preserve">Wyrównanie podłoża dwoma warstwami płyty OSB. Grubość płyt 15mm, rodzaj krawędzi pióro-wpust, montaż na mijankę, ułożenie rusztu poziomującego z listewek 0-15mm. </t>
  </si>
  <si>
    <t>Bateria prysznicowa z mieszaczem ze słuchawką i mieszaczem</t>
  </si>
  <si>
    <t>PRZEDMIAR ROBÓT - Żłobek Czerwony Kapturek</t>
  </si>
  <si>
    <t>Demontaż i ponowny montaż oczyszczaczy powietrza i wiatraków</t>
  </si>
  <si>
    <t>Szafa na wymiar 150*105*320 - ZS2</t>
  </si>
  <si>
    <t>Szafa na wymiar 95*105*300/300 - ZS1</t>
  </si>
  <si>
    <t>Wywiezienie, segregacja i utylizacja opadów wraz z przekazaniem Zamawiającemu karty odpadów</t>
  </si>
  <si>
    <t>Dostosowanie instalacji c.o. i podłączenie nowych grzejników, wykonanie bruzd</t>
  </si>
  <si>
    <t>ETAP 7</t>
  </si>
  <si>
    <t>ROBOTY WYKOŃCZENIOWE I ODTWORZENIOWE - IZOLATKA I POM. PIELĘGNIARKI</t>
  </si>
  <si>
    <t>7.1</t>
  </si>
  <si>
    <t>Demontaż warstw wykładziny PVC, uśnięcie cokołów</t>
  </si>
  <si>
    <t>7.2</t>
  </si>
  <si>
    <t>7.3</t>
  </si>
  <si>
    <t>Zdjęcie tapety, usunięcie tynku, przygotowanie podłoża do ułożenia gładzi szpachlowych</t>
  </si>
  <si>
    <t>7.4</t>
  </si>
  <si>
    <t>7.5</t>
  </si>
  <si>
    <t>Szpachlowanie i malowanie ścian, ościeży, wnęk, sufitów w całych pomieszczeniach - M1</t>
  </si>
  <si>
    <t>7.6</t>
  </si>
  <si>
    <t>Szpachlowanie i malowanie sufitów - M4</t>
  </si>
  <si>
    <t>7.7</t>
  </si>
  <si>
    <t>Ułożenie wykładzin PVC, wyrównanie podłoża przez szlifowanie podłoża lub ułożenie maty wyrównującej</t>
  </si>
  <si>
    <t>7.8</t>
  </si>
  <si>
    <t>7.9</t>
  </si>
  <si>
    <t>7.10</t>
  </si>
  <si>
    <t>Wymania kratek wentylacyjnych</t>
  </si>
  <si>
    <t>7.11</t>
  </si>
  <si>
    <t>Wyniesienie i ponowne wniesienie mebli</t>
  </si>
  <si>
    <t>Demontaż i ponowny montaż urządzeń i elementów natynkowych - 2 pomieszczenia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</si>
</sst>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>
    <font>
      <sz val="10"/>
      <color rgb="FF000000"/>
      <name val="Times New Roman"/>
      <family val="1"/>
      <charset val="204"/>
    </font>
    <font>
      <sz val="11"/>
      <color indexed="8"/>
      <name val="Czcionka tekstu podstawowego"/>
      <family val="2"/>
      <charset val="238"/>
    </font>
    <font>
      <b/>
      <sz val="20"/>
      <color rgb="FF00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10"/>
      <name val="Arial Narrow"/>
      <family val="2"/>
      <charset val="238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rgb="FFFFFF99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 applyNumberFormat="0" applyFont="0" applyFill="0" applyBorder="0" applyAlignment="0" applyProtection="0">
      <alignment vertical="top"/>
    </xf>
  </cellStyleXfs>
  <cellXfs count="109">
    <xf numFmtId="0" fontId="0" fillId="0" borderId="0" xfId="0"/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6" fillId="0" borderId="17" xfId="0" applyNumberFormat="1" applyFont="1" applyBorder="1" applyAlignment="1">
      <alignment vertical="center"/>
    </xf>
    <xf numFmtId="4" fontId="6" fillId="0" borderId="18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164" fontId="4" fillId="2" borderId="23" xfId="0" applyNumberFormat="1" applyFont="1" applyFill="1" applyBorder="1" applyAlignment="1">
      <alignment horizontal="center" vertical="center" wrapText="1"/>
    </xf>
    <xf numFmtId="164" fontId="8" fillId="2" borderId="28" xfId="2" applyNumberFormat="1" applyFont="1" applyFill="1" applyBorder="1" applyAlignment="1" applyProtection="1">
      <alignment horizontal="right" vertical="center" wrapText="1"/>
    </xf>
    <xf numFmtId="164" fontId="4" fillId="2" borderId="7" xfId="0" applyNumberFormat="1" applyFont="1" applyFill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164" fontId="4" fillId="2" borderId="5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4" fontId="5" fillId="0" borderId="5" xfId="0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64" fontId="5" fillId="0" borderId="22" xfId="0" applyNumberFormat="1" applyFont="1" applyBorder="1" applyAlignment="1">
      <alignment vertical="center"/>
    </xf>
    <xf numFmtId="4" fontId="6" fillId="0" borderId="36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164" fontId="4" fillId="2" borderId="22" xfId="0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4" fontId="6" fillId="0" borderId="40" xfId="0" applyNumberFormat="1" applyFont="1" applyBorder="1" applyAlignment="1">
      <alignment vertical="center"/>
    </xf>
    <xf numFmtId="4" fontId="6" fillId="0" borderId="34" xfId="0" applyNumberFormat="1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" fontId="5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vertical="center"/>
    </xf>
    <xf numFmtId="4" fontId="10" fillId="0" borderId="5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5" fillId="0" borderId="3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2" fillId="3" borderId="29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30" xfId="1" applyFont="1" applyFill="1" applyBorder="1" applyAlignment="1">
      <alignment horizontal="center" vertical="center" wrapText="1"/>
    </xf>
    <xf numFmtId="0" fontId="2" fillId="3" borderId="31" xfId="1" applyFont="1" applyFill="1" applyBorder="1" applyAlignment="1">
      <alignment horizontal="center" vertical="center" wrapText="1"/>
    </xf>
    <xf numFmtId="0" fontId="2" fillId="3" borderId="0" xfId="1" applyFont="1" applyFill="1" applyAlignment="1">
      <alignment horizontal="center" vertical="center" wrapText="1"/>
    </xf>
    <xf numFmtId="0" fontId="2" fillId="3" borderId="32" xfId="1" applyFont="1" applyFill="1" applyBorder="1" applyAlignment="1">
      <alignment horizontal="center" vertical="center" wrapText="1"/>
    </xf>
    <xf numFmtId="0" fontId="6" fillId="0" borderId="37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center" wrapText="1"/>
    </xf>
    <xf numFmtId="0" fontId="3" fillId="0" borderId="15" xfId="1" applyFont="1" applyBorder="1" applyAlignment="1">
      <alignment horizontal="left" vertical="center" wrapText="1"/>
    </xf>
    <xf numFmtId="0" fontId="3" fillId="0" borderId="33" xfId="1" applyFont="1" applyBorder="1" applyAlignment="1">
      <alignment horizontal="left" vertical="center" wrapText="1"/>
    </xf>
    <xf numFmtId="0" fontId="6" fillId="0" borderId="38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34" xfId="1" applyFont="1" applyBorder="1" applyAlignment="1">
      <alignment horizontal="left" vertical="center" wrapText="1"/>
    </xf>
    <xf numFmtId="0" fontId="6" fillId="0" borderId="38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34" xfId="1" applyFont="1" applyBorder="1" applyAlignment="1">
      <alignment horizontal="left" vertical="center"/>
    </xf>
    <xf numFmtId="0" fontId="6" fillId="0" borderId="39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3" fillId="0" borderId="20" xfId="1" applyFont="1" applyBorder="1" applyAlignment="1">
      <alignment horizontal="left" vertical="center"/>
    </xf>
    <xf numFmtId="0" fontId="3" fillId="0" borderId="16" xfId="1" applyFont="1" applyBorder="1" applyAlignment="1">
      <alignment horizontal="left" vertical="center"/>
    </xf>
    <xf numFmtId="0" fontId="3" fillId="0" borderId="35" xfId="1" applyFont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</cellXfs>
  <cellStyles count="3">
    <cellStyle name="Excel Built-in Explanatory Text" xfId="1" xr:uid="{00000000-0005-0000-0000-000000000000}"/>
    <cellStyle name="Normalny" xfId="0" builtinId="0"/>
    <cellStyle name="Normalny_Żelbet FG 1-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I171"/>
  <sheetViews>
    <sheetView tabSelected="1" view="pageBreakPreview" topLeftCell="A157" zoomScale="115" zoomScaleNormal="80" zoomScaleSheetLayoutView="115" workbookViewId="0">
      <selection activeCell="C166" sqref="C166"/>
    </sheetView>
  </sheetViews>
  <sheetFormatPr defaultColWidth="9.33203125" defaultRowHeight="12.75"/>
  <cols>
    <col min="1" max="1" width="13.33203125" style="1" customWidth="1"/>
    <col min="2" max="2" width="8" style="8" customWidth="1"/>
    <col min="3" max="3" width="85.83203125" style="4" customWidth="1"/>
    <col min="4" max="4" width="15.83203125" style="7" customWidth="1"/>
    <col min="5" max="5" width="15.83203125" style="8" customWidth="1"/>
    <col min="6" max="6" width="15.83203125" style="28" customWidth="1"/>
    <col min="7" max="8" width="20.83203125" style="28" customWidth="1"/>
    <col min="9" max="9" width="28.33203125" style="1" customWidth="1"/>
    <col min="10" max="16384" width="9.33203125" style="1"/>
  </cols>
  <sheetData>
    <row r="1" spans="1:9" ht="13.35" customHeight="1">
      <c r="A1" s="71" t="s">
        <v>293</v>
      </c>
      <c r="B1" s="72"/>
      <c r="C1" s="72"/>
      <c r="D1" s="72"/>
      <c r="E1" s="72"/>
      <c r="F1" s="72"/>
      <c r="G1" s="72"/>
      <c r="H1" s="72"/>
      <c r="I1" s="73"/>
    </row>
    <row r="2" spans="1:9" ht="13.35" customHeight="1">
      <c r="A2" s="74"/>
      <c r="B2" s="75"/>
      <c r="C2" s="75"/>
      <c r="D2" s="75"/>
      <c r="E2" s="75"/>
      <c r="F2" s="75"/>
      <c r="G2" s="75"/>
      <c r="H2" s="75"/>
      <c r="I2" s="76"/>
    </row>
    <row r="3" spans="1:9" ht="28.5" customHeight="1" thickBot="1">
      <c r="A3" s="74"/>
      <c r="B3" s="75"/>
      <c r="C3" s="75"/>
      <c r="D3" s="75"/>
      <c r="E3" s="75"/>
      <c r="F3" s="75"/>
      <c r="G3" s="75"/>
      <c r="H3" s="75"/>
      <c r="I3" s="76"/>
    </row>
    <row r="4" spans="1:9" ht="33" customHeight="1">
      <c r="A4" s="77" t="s">
        <v>58</v>
      </c>
      <c r="B4" s="78"/>
      <c r="C4" s="79" t="s">
        <v>223</v>
      </c>
      <c r="D4" s="80"/>
      <c r="E4" s="80"/>
      <c r="F4" s="80"/>
      <c r="G4" s="80"/>
      <c r="H4" s="80"/>
      <c r="I4" s="81"/>
    </row>
    <row r="5" spans="1:9" ht="20.25" customHeight="1">
      <c r="A5" s="82" t="s">
        <v>59</v>
      </c>
      <c r="B5" s="83"/>
      <c r="C5" s="84" t="s">
        <v>141</v>
      </c>
      <c r="D5" s="85"/>
      <c r="E5" s="85"/>
      <c r="F5" s="85"/>
      <c r="G5" s="85"/>
      <c r="H5" s="85"/>
      <c r="I5" s="86"/>
    </row>
    <row r="6" spans="1:9" ht="20.25" customHeight="1">
      <c r="A6" s="87" t="s">
        <v>60</v>
      </c>
      <c r="B6" s="88"/>
      <c r="C6" s="89" t="s">
        <v>2</v>
      </c>
      <c r="D6" s="90"/>
      <c r="E6" s="90"/>
      <c r="F6" s="90"/>
      <c r="G6" s="90"/>
      <c r="H6" s="90"/>
      <c r="I6" s="91"/>
    </row>
    <row r="7" spans="1:9" ht="19.5" customHeight="1" thickBot="1">
      <c r="A7" s="92"/>
      <c r="B7" s="93"/>
      <c r="C7" s="94"/>
      <c r="D7" s="95"/>
      <c r="E7" s="95"/>
      <c r="F7" s="95"/>
      <c r="G7" s="95"/>
      <c r="H7" s="95"/>
      <c r="I7" s="96"/>
    </row>
    <row r="8" spans="1:9" ht="19.5" customHeight="1">
      <c r="A8" s="97" t="s">
        <v>0</v>
      </c>
      <c r="B8" s="99" t="s">
        <v>7</v>
      </c>
      <c r="C8" s="101" t="s">
        <v>28</v>
      </c>
      <c r="D8" s="9"/>
      <c r="E8" s="103"/>
      <c r="F8" s="103"/>
      <c r="G8" s="103"/>
      <c r="H8" s="104"/>
      <c r="I8" s="105"/>
    </row>
    <row r="9" spans="1:9" ht="42" customHeight="1" thickBot="1">
      <c r="A9" s="98"/>
      <c r="B9" s="100"/>
      <c r="C9" s="102"/>
      <c r="D9" s="10" t="s">
        <v>4</v>
      </c>
      <c r="E9" s="21" t="s">
        <v>3</v>
      </c>
      <c r="F9" s="38" t="s">
        <v>5</v>
      </c>
      <c r="G9" s="23" t="s">
        <v>37</v>
      </c>
      <c r="H9" s="23" t="s">
        <v>38</v>
      </c>
      <c r="I9" s="22" t="s">
        <v>1</v>
      </c>
    </row>
    <row r="10" spans="1:9" ht="28.5" customHeight="1" thickBot="1">
      <c r="A10" s="106" t="s">
        <v>6</v>
      </c>
      <c r="B10" s="107"/>
      <c r="C10" s="108"/>
      <c r="D10" s="68"/>
      <c r="E10" s="69"/>
      <c r="F10" s="70"/>
      <c r="G10" s="24">
        <f>G11+G33+G47+G74+G115+G143</f>
        <v>0</v>
      </c>
      <c r="H10" s="24">
        <f>H11+H33+H47+H74+H115+H143</f>
        <v>0</v>
      </c>
      <c r="I10" s="24"/>
    </row>
    <row r="11" spans="1:9" ht="28.9" customHeight="1">
      <c r="A11" s="15" t="s">
        <v>29</v>
      </c>
      <c r="B11" s="42" t="s">
        <v>8</v>
      </c>
      <c r="C11" s="30" t="s">
        <v>213</v>
      </c>
      <c r="D11" s="42"/>
      <c r="E11" s="42"/>
      <c r="F11" s="25"/>
      <c r="G11" s="25">
        <f>SUM(G12:G32)</f>
        <v>0</v>
      </c>
      <c r="H11" s="25">
        <f>SUM(H12:H32)</f>
        <v>0</v>
      </c>
      <c r="I11" s="16"/>
    </row>
    <row r="12" spans="1:9" ht="30" customHeight="1">
      <c r="A12" s="11"/>
      <c r="B12" s="2" t="s">
        <v>9</v>
      </c>
      <c r="C12" s="17" t="s">
        <v>36</v>
      </c>
      <c r="D12" s="3" t="s">
        <v>49</v>
      </c>
      <c r="E12" s="2">
        <v>8</v>
      </c>
      <c r="F12" s="26"/>
      <c r="G12" s="26">
        <f t="shared" ref="G12:G30" si="0">F12*E12</f>
        <v>0</v>
      </c>
      <c r="H12" s="26">
        <f t="shared" ref="H12:H30" si="1">G12*1.23</f>
        <v>0</v>
      </c>
      <c r="I12" s="5"/>
    </row>
    <row r="13" spans="1:9" ht="30" customHeight="1">
      <c r="A13" s="11"/>
      <c r="B13" s="2" t="s">
        <v>10</v>
      </c>
      <c r="C13" s="17" t="s">
        <v>143</v>
      </c>
      <c r="D13" s="3" t="s">
        <v>49</v>
      </c>
      <c r="E13" s="2">
        <v>10</v>
      </c>
      <c r="F13" s="26"/>
      <c r="G13" s="26">
        <f t="shared" si="0"/>
        <v>0</v>
      </c>
      <c r="H13" s="26">
        <f t="shared" si="1"/>
        <v>0</v>
      </c>
      <c r="I13" s="5"/>
    </row>
    <row r="14" spans="1:9" ht="30" customHeight="1">
      <c r="A14" s="11"/>
      <c r="B14" s="2" t="s">
        <v>11</v>
      </c>
      <c r="C14" s="17" t="s">
        <v>224</v>
      </c>
      <c r="D14" s="3" t="s">
        <v>25</v>
      </c>
      <c r="E14" s="2">
        <f>35+19+19</f>
        <v>73</v>
      </c>
      <c r="F14" s="26"/>
      <c r="G14" s="26">
        <f t="shared" si="0"/>
        <v>0</v>
      </c>
      <c r="H14" s="26">
        <f t="shared" si="1"/>
        <v>0</v>
      </c>
      <c r="I14" s="5"/>
    </row>
    <row r="15" spans="1:9" ht="30" customHeight="1">
      <c r="A15" s="11"/>
      <c r="B15" s="2" t="s">
        <v>12</v>
      </c>
      <c r="C15" s="17" t="s">
        <v>288</v>
      </c>
      <c r="D15" s="3" t="s">
        <v>25</v>
      </c>
      <c r="E15" s="2">
        <f>35+19+19</f>
        <v>73</v>
      </c>
      <c r="F15" s="26"/>
      <c r="G15" s="26">
        <f t="shared" si="0"/>
        <v>0</v>
      </c>
      <c r="H15" s="26">
        <f t="shared" si="1"/>
        <v>0</v>
      </c>
      <c r="I15" s="5"/>
    </row>
    <row r="16" spans="1:9" ht="30" customHeight="1">
      <c r="A16" s="11"/>
      <c r="B16" s="2" t="s">
        <v>13</v>
      </c>
      <c r="C16" s="17" t="s">
        <v>225</v>
      </c>
      <c r="D16" s="3" t="s">
        <v>25</v>
      </c>
      <c r="E16" s="2">
        <v>28</v>
      </c>
      <c r="F16" s="26"/>
      <c r="G16" s="26">
        <f t="shared" si="0"/>
        <v>0</v>
      </c>
      <c r="H16" s="26">
        <f t="shared" si="1"/>
        <v>0</v>
      </c>
      <c r="I16" s="5"/>
    </row>
    <row r="17" spans="1:9" ht="30" customHeight="1">
      <c r="A17" s="11"/>
      <c r="B17" s="2" t="s">
        <v>14</v>
      </c>
      <c r="C17" s="17" t="s">
        <v>121</v>
      </c>
      <c r="D17" s="3" t="s">
        <v>25</v>
      </c>
      <c r="E17" s="2">
        <v>30</v>
      </c>
      <c r="F17" s="26"/>
      <c r="G17" s="26">
        <f t="shared" si="0"/>
        <v>0</v>
      </c>
      <c r="H17" s="26">
        <f t="shared" si="1"/>
        <v>0</v>
      </c>
      <c r="I17" s="5"/>
    </row>
    <row r="18" spans="1:9" ht="30" customHeight="1">
      <c r="A18" s="11"/>
      <c r="B18" s="2" t="s">
        <v>15</v>
      </c>
      <c r="C18" s="17" t="s">
        <v>290</v>
      </c>
      <c r="D18" s="3" t="s">
        <v>49</v>
      </c>
      <c r="E18" s="2">
        <v>10</v>
      </c>
      <c r="F18" s="26"/>
      <c r="G18" s="26">
        <f t="shared" si="0"/>
        <v>0</v>
      </c>
      <c r="H18" s="26">
        <f t="shared" si="1"/>
        <v>0</v>
      </c>
      <c r="I18" s="5"/>
    </row>
    <row r="19" spans="1:9" ht="30" customHeight="1">
      <c r="A19" s="11"/>
      <c r="B19" s="2" t="s">
        <v>39</v>
      </c>
      <c r="C19" s="17" t="s">
        <v>257</v>
      </c>
      <c r="D19" s="3" t="s">
        <v>41</v>
      </c>
      <c r="E19" s="2">
        <v>6</v>
      </c>
      <c r="F19" s="26"/>
      <c r="G19" s="26">
        <f t="shared" si="0"/>
        <v>0</v>
      </c>
      <c r="H19" s="26">
        <f t="shared" si="1"/>
        <v>0</v>
      </c>
      <c r="I19" s="5"/>
    </row>
    <row r="20" spans="1:9" ht="30" customHeight="1">
      <c r="A20" s="11"/>
      <c r="B20" s="2" t="s">
        <v>40</v>
      </c>
      <c r="C20" s="17" t="s">
        <v>123</v>
      </c>
      <c r="D20" s="3" t="s">
        <v>41</v>
      </c>
      <c r="E20" s="2">
        <v>4</v>
      </c>
      <c r="F20" s="26"/>
      <c r="G20" s="26">
        <f t="shared" si="0"/>
        <v>0</v>
      </c>
      <c r="H20" s="26">
        <f t="shared" si="1"/>
        <v>0</v>
      </c>
      <c r="I20" s="5"/>
    </row>
    <row r="21" spans="1:9" ht="30" customHeight="1">
      <c r="A21" s="11"/>
      <c r="B21" s="2" t="s">
        <v>16</v>
      </c>
      <c r="C21" s="17" t="s">
        <v>77</v>
      </c>
      <c r="D21" s="3" t="s">
        <v>49</v>
      </c>
      <c r="E21" s="2">
        <v>4</v>
      </c>
      <c r="F21" s="26"/>
      <c r="G21" s="26">
        <f t="shared" si="0"/>
        <v>0</v>
      </c>
      <c r="H21" s="26">
        <f t="shared" si="1"/>
        <v>0</v>
      </c>
      <c r="I21" s="5"/>
    </row>
    <row r="22" spans="1:9" ht="30" customHeight="1">
      <c r="A22" s="11"/>
      <c r="B22" s="2" t="s">
        <v>17</v>
      </c>
      <c r="C22" s="17" t="s">
        <v>78</v>
      </c>
      <c r="D22" s="3" t="s">
        <v>49</v>
      </c>
      <c r="E22" s="2">
        <v>12</v>
      </c>
      <c r="F22" s="26"/>
      <c r="G22" s="26">
        <f t="shared" si="0"/>
        <v>0</v>
      </c>
      <c r="H22" s="26">
        <f t="shared" si="1"/>
        <v>0</v>
      </c>
      <c r="I22" s="5"/>
    </row>
    <row r="23" spans="1:9" ht="30" customHeight="1">
      <c r="A23" s="11"/>
      <c r="B23" s="2" t="s">
        <v>18</v>
      </c>
      <c r="C23" s="17" t="s">
        <v>79</v>
      </c>
      <c r="D23" s="3" t="s">
        <v>49</v>
      </c>
      <c r="E23" s="2">
        <v>10</v>
      </c>
      <c r="F23" s="26"/>
      <c r="G23" s="26">
        <f t="shared" si="0"/>
        <v>0</v>
      </c>
      <c r="H23" s="26">
        <f t="shared" si="1"/>
        <v>0</v>
      </c>
      <c r="I23" s="5"/>
    </row>
    <row r="24" spans="1:9" ht="30" customHeight="1">
      <c r="A24" s="11"/>
      <c r="B24" s="2" t="s">
        <v>19</v>
      </c>
      <c r="C24" s="17" t="s">
        <v>130</v>
      </c>
      <c r="D24" s="3" t="s">
        <v>49</v>
      </c>
      <c r="E24" s="2">
        <v>8</v>
      </c>
      <c r="F24" s="26"/>
      <c r="G24" s="26">
        <f t="shared" si="0"/>
        <v>0</v>
      </c>
      <c r="H24" s="26">
        <f t="shared" si="1"/>
        <v>0</v>
      </c>
      <c r="I24" s="5"/>
    </row>
    <row r="25" spans="1:9" ht="30" customHeight="1">
      <c r="A25" s="11"/>
      <c r="B25" s="2" t="s">
        <v>20</v>
      </c>
      <c r="C25" s="17" t="s">
        <v>80</v>
      </c>
      <c r="D25" s="3" t="s">
        <v>49</v>
      </c>
      <c r="E25" s="2">
        <v>2</v>
      </c>
      <c r="F25" s="26"/>
      <c r="G25" s="26">
        <f t="shared" si="0"/>
        <v>0</v>
      </c>
      <c r="H25" s="26">
        <f t="shared" si="1"/>
        <v>0</v>
      </c>
      <c r="I25" s="5"/>
    </row>
    <row r="26" spans="1:9" ht="30" customHeight="1">
      <c r="A26" s="11"/>
      <c r="B26" s="2" t="s">
        <v>21</v>
      </c>
      <c r="C26" s="17" t="s">
        <v>81</v>
      </c>
      <c r="D26" s="3" t="s">
        <v>49</v>
      </c>
      <c r="E26" s="2">
        <v>40</v>
      </c>
      <c r="F26" s="26"/>
      <c r="G26" s="26">
        <f t="shared" si="0"/>
        <v>0</v>
      </c>
      <c r="H26" s="26">
        <f t="shared" si="1"/>
        <v>0</v>
      </c>
      <c r="I26" s="5"/>
    </row>
    <row r="27" spans="1:9" ht="30" customHeight="1">
      <c r="A27" s="11"/>
      <c r="B27" s="2" t="s">
        <v>50</v>
      </c>
      <c r="C27" s="17" t="s">
        <v>207</v>
      </c>
      <c r="D27" s="3" t="s">
        <v>41</v>
      </c>
      <c r="E27" s="2">
        <v>2</v>
      </c>
      <c r="F27" s="26"/>
      <c r="G27" s="26">
        <f t="shared" si="0"/>
        <v>0</v>
      </c>
      <c r="H27" s="26">
        <f t="shared" si="1"/>
        <v>0</v>
      </c>
      <c r="I27" s="5"/>
    </row>
    <row r="28" spans="1:9" ht="30" customHeight="1">
      <c r="A28" s="11"/>
      <c r="B28" s="2" t="s">
        <v>51</v>
      </c>
      <c r="C28" s="17" t="s">
        <v>131</v>
      </c>
      <c r="D28" s="3" t="s">
        <v>49</v>
      </c>
      <c r="E28" s="2">
        <v>2</v>
      </c>
      <c r="F28" s="26"/>
      <c r="G28" s="26">
        <f t="shared" si="0"/>
        <v>0</v>
      </c>
      <c r="H28" s="26">
        <f t="shared" si="1"/>
        <v>0</v>
      </c>
      <c r="I28" s="5"/>
    </row>
    <row r="29" spans="1:9" ht="30" customHeight="1">
      <c r="A29" s="11"/>
      <c r="B29" s="2" t="s">
        <v>52</v>
      </c>
      <c r="C29" s="17" t="s">
        <v>128</v>
      </c>
      <c r="D29" s="3" t="s">
        <v>41</v>
      </c>
      <c r="E29" s="2">
        <v>1</v>
      </c>
      <c r="F29" s="26"/>
      <c r="G29" s="26">
        <f t="shared" si="0"/>
        <v>0</v>
      </c>
      <c r="H29" s="26">
        <f t="shared" si="1"/>
        <v>0</v>
      </c>
      <c r="I29" s="5"/>
    </row>
    <row r="30" spans="1:9" ht="30" customHeight="1">
      <c r="A30" s="11"/>
      <c r="B30" s="2" t="s">
        <v>53</v>
      </c>
      <c r="C30" s="17" t="s">
        <v>221</v>
      </c>
      <c r="D30" s="3" t="s">
        <v>41</v>
      </c>
      <c r="E30" s="2">
        <v>1</v>
      </c>
      <c r="F30" s="26"/>
      <c r="G30" s="26">
        <f t="shared" si="0"/>
        <v>0</v>
      </c>
      <c r="H30" s="26">
        <f t="shared" si="1"/>
        <v>0</v>
      </c>
      <c r="I30" s="5"/>
    </row>
    <row r="31" spans="1:9" ht="30" customHeight="1">
      <c r="A31" s="11"/>
      <c r="B31" s="2" t="s">
        <v>54</v>
      </c>
      <c r="C31" s="17" t="s">
        <v>297</v>
      </c>
      <c r="D31" s="3" t="s">
        <v>41</v>
      </c>
      <c r="E31" s="2">
        <v>1</v>
      </c>
      <c r="F31" s="26"/>
      <c r="G31" s="26">
        <f>F31*E31</f>
        <v>0</v>
      </c>
      <c r="H31" s="26">
        <f>G31*1.23</f>
        <v>0</v>
      </c>
      <c r="I31" s="5"/>
    </row>
    <row r="32" spans="1:9" ht="7.5" customHeight="1">
      <c r="A32" s="11"/>
      <c r="B32" s="2"/>
      <c r="C32" s="17"/>
      <c r="D32" s="3"/>
      <c r="E32" s="2"/>
      <c r="F32" s="26"/>
      <c r="G32" s="26"/>
      <c r="H32" s="26"/>
      <c r="I32" s="5"/>
    </row>
    <row r="33" spans="1:9" ht="30" customHeight="1">
      <c r="A33" s="12" t="s">
        <v>32</v>
      </c>
      <c r="B33" s="32">
        <v>2</v>
      </c>
      <c r="C33" s="31" t="s">
        <v>289</v>
      </c>
      <c r="D33" s="18"/>
      <c r="E33" s="32"/>
      <c r="F33" s="27"/>
      <c r="G33" s="27">
        <f>SUM(G34:G46)</f>
        <v>0</v>
      </c>
      <c r="H33" s="27">
        <f>SUM(H34:H46)</f>
        <v>0</v>
      </c>
      <c r="I33" s="13"/>
    </row>
    <row r="34" spans="1:9" ht="30" customHeight="1">
      <c r="A34" s="11"/>
      <c r="B34" s="20" t="s">
        <v>22</v>
      </c>
      <c r="C34" s="17" t="s">
        <v>258</v>
      </c>
      <c r="D34" s="2" t="s">
        <v>49</v>
      </c>
      <c r="E34" s="2">
        <v>2</v>
      </c>
      <c r="F34" s="26"/>
      <c r="G34" s="26">
        <f t="shared" ref="G34:G35" si="2">F34*E34</f>
        <v>0</v>
      </c>
      <c r="H34" s="26">
        <f t="shared" ref="H34:H35" si="3">G34*1.23</f>
        <v>0</v>
      </c>
      <c r="I34" s="5"/>
    </row>
    <row r="35" spans="1:9" ht="30" customHeight="1">
      <c r="A35" s="11"/>
      <c r="B35" s="20" t="s">
        <v>23</v>
      </c>
      <c r="C35" s="17" t="s">
        <v>259</v>
      </c>
      <c r="D35" s="3" t="s">
        <v>41</v>
      </c>
      <c r="E35" s="2">
        <v>1</v>
      </c>
      <c r="F35" s="26"/>
      <c r="G35" s="26">
        <f t="shared" si="2"/>
        <v>0</v>
      </c>
      <c r="H35" s="26">
        <f t="shared" si="3"/>
        <v>0</v>
      </c>
      <c r="I35" s="5"/>
    </row>
    <row r="36" spans="1:9" ht="30" customHeight="1">
      <c r="A36" s="11"/>
      <c r="B36" s="20" t="s">
        <v>24</v>
      </c>
      <c r="C36" s="17" t="s">
        <v>260</v>
      </c>
      <c r="D36" s="2" t="s">
        <v>41</v>
      </c>
      <c r="E36" s="2">
        <v>1</v>
      </c>
      <c r="F36" s="26"/>
      <c r="G36" s="26">
        <f t="shared" ref="G36:G38" si="4">F36*E36</f>
        <v>0</v>
      </c>
      <c r="H36" s="26">
        <f t="shared" ref="H36:H38" si="5">G36*1.23</f>
        <v>0</v>
      </c>
      <c r="I36" s="5"/>
    </row>
    <row r="37" spans="1:9" ht="30" customHeight="1">
      <c r="A37" s="11"/>
      <c r="B37" s="20" t="s">
        <v>24</v>
      </c>
      <c r="C37" s="17" t="s">
        <v>263</v>
      </c>
      <c r="D37" s="3" t="s">
        <v>49</v>
      </c>
      <c r="E37" s="2">
        <v>2</v>
      </c>
      <c r="F37" s="26"/>
      <c r="G37" s="26">
        <f t="shared" si="4"/>
        <v>0</v>
      </c>
      <c r="H37" s="26">
        <f t="shared" si="5"/>
        <v>0</v>
      </c>
      <c r="I37" s="5"/>
    </row>
    <row r="38" spans="1:9" ht="30" customHeight="1">
      <c r="A38" s="11"/>
      <c r="B38" s="20" t="s">
        <v>42</v>
      </c>
      <c r="C38" s="17" t="s">
        <v>261</v>
      </c>
      <c r="D38" s="3" t="s">
        <v>49</v>
      </c>
      <c r="E38" s="2">
        <v>8</v>
      </c>
      <c r="F38" s="26"/>
      <c r="G38" s="26">
        <f t="shared" si="4"/>
        <v>0</v>
      </c>
      <c r="H38" s="26">
        <f t="shared" si="5"/>
        <v>0</v>
      </c>
      <c r="I38" s="5"/>
    </row>
    <row r="39" spans="1:9" ht="30" customHeight="1">
      <c r="A39" s="11"/>
      <c r="B39" s="20" t="s">
        <v>44</v>
      </c>
      <c r="C39" s="17" t="s">
        <v>262</v>
      </c>
      <c r="D39" s="3" t="s">
        <v>49</v>
      </c>
      <c r="E39" s="2">
        <v>3</v>
      </c>
      <c r="F39" s="26"/>
      <c r="G39" s="26">
        <f t="shared" ref="G39:G44" si="6">F39*E39</f>
        <v>0</v>
      </c>
      <c r="H39" s="26">
        <f t="shared" ref="H39:H44" si="7">G39*1.23</f>
        <v>0</v>
      </c>
      <c r="I39" s="5"/>
    </row>
    <row r="40" spans="1:9" ht="30" customHeight="1">
      <c r="A40" s="11"/>
      <c r="B40" s="20" t="s">
        <v>55</v>
      </c>
      <c r="C40" s="17" t="s">
        <v>294</v>
      </c>
      <c r="D40" s="3" t="s">
        <v>49</v>
      </c>
      <c r="E40" s="2">
        <v>6</v>
      </c>
      <c r="F40" s="26"/>
      <c r="G40" s="26">
        <f t="shared" si="6"/>
        <v>0</v>
      </c>
      <c r="H40" s="26">
        <f t="shared" si="7"/>
        <v>0</v>
      </c>
      <c r="I40" s="5"/>
    </row>
    <row r="41" spans="1:9" ht="30" customHeight="1">
      <c r="A41" s="11"/>
      <c r="B41" s="20" t="s">
        <v>56</v>
      </c>
      <c r="C41" s="17" t="s">
        <v>261</v>
      </c>
      <c r="D41" s="3" t="s">
        <v>41</v>
      </c>
      <c r="E41" s="2">
        <v>1</v>
      </c>
      <c r="F41" s="26"/>
      <c r="G41" s="26">
        <f t="shared" si="6"/>
        <v>0</v>
      </c>
      <c r="H41" s="26">
        <f t="shared" si="7"/>
        <v>0</v>
      </c>
      <c r="I41" s="5"/>
    </row>
    <row r="42" spans="1:9" ht="30" customHeight="1">
      <c r="A42" s="11"/>
      <c r="B42" s="20" t="s">
        <v>62</v>
      </c>
      <c r="C42" s="17" t="s">
        <v>264</v>
      </c>
      <c r="D42" s="3" t="s">
        <v>41</v>
      </c>
      <c r="E42" s="2">
        <v>1</v>
      </c>
      <c r="F42" s="26"/>
      <c r="G42" s="26">
        <f t="shared" si="6"/>
        <v>0</v>
      </c>
      <c r="H42" s="26">
        <f t="shared" si="7"/>
        <v>0</v>
      </c>
      <c r="I42" s="5"/>
    </row>
    <row r="43" spans="1:9" ht="30" customHeight="1">
      <c r="A43" s="11"/>
      <c r="B43" s="20" t="s">
        <v>63</v>
      </c>
      <c r="C43" s="17" t="s">
        <v>265</v>
      </c>
      <c r="D43" s="2" t="s">
        <v>49</v>
      </c>
      <c r="E43" s="2">
        <v>6</v>
      </c>
      <c r="F43" s="26"/>
      <c r="G43" s="26">
        <f t="shared" si="6"/>
        <v>0</v>
      </c>
      <c r="H43" s="26">
        <f t="shared" si="7"/>
        <v>0</v>
      </c>
      <c r="I43" s="5"/>
    </row>
    <row r="44" spans="1:9" ht="30" customHeight="1">
      <c r="A44" s="11"/>
      <c r="B44" s="20" t="s">
        <v>97</v>
      </c>
      <c r="C44" s="17" t="s">
        <v>255</v>
      </c>
      <c r="D44" s="2" t="s">
        <v>49</v>
      </c>
      <c r="E44" s="2">
        <v>2</v>
      </c>
      <c r="F44" s="26"/>
      <c r="G44" s="26">
        <f t="shared" si="6"/>
        <v>0</v>
      </c>
      <c r="H44" s="26">
        <f t="shared" si="7"/>
        <v>0</v>
      </c>
      <c r="I44" s="5"/>
    </row>
    <row r="45" spans="1:9" ht="30" customHeight="1">
      <c r="A45" s="11"/>
      <c r="B45" s="20" t="s">
        <v>144</v>
      </c>
      <c r="C45" s="17" t="s">
        <v>256</v>
      </c>
      <c r="D45" s="3" t="s">
        <v>41</v>
      </c>
      <c r="E45" s="2">
        <v>1</v>
      </c>
      <c r="F45" s="26"/>
      <c r="G45" s="26">
        <f t="shared" ref="G45" si="8">F45*E45</f>
        <v>0</v>
      </c>
      <c r="H45" s="26">
        <f t="shared" ref="H45" si="9">G45*1.23</f>
        <v>0</v>
      </c>
      <c r="I45" s="5"/>
    </row>
    <row r="46" spans="1:9" ht="8.25" customHeight="1">
      <c r="A46" s="11"/>
      <c r="B46" s="2"/>
      <c r="C46" s="17"/>
      <c r="D46" s="3"/>
      <c r="E46" s="29"/>
      <c r="F46" s="26"/>
      <c r="G46" s="26"/>
      <c r="H46" s="26"/>
      <c r="I46" s="5"/>
    </row>
    <row r="47" spans="1:9" ht="30" customHeight="1">
      <c r="A47" s="12" t="s">
        <v>33</v>
      </c>
      <c r="B47" s="18">
        <v>3</v>
      </c>
      <c r="C47" s="31" t="s">
        <v>45</v>
      </c>
      <c r="D47" s="18"/>
      <c r="E47" s="32"/>
      <c r="F47" s="27"/>
      <c r="G47" s="27">
        <f>SUM(G48:G73)</f>
        <v>0</v>
      </c>
      <c r="H47" s="27">
        <f>SUM(H48:H73)</f>
        <v>0</v>
      </c>
      <c r="I47" s="13"/>
    </row>
    <row r="48" spans="1:9" ht="30" customHeight="1">
      <c r="A48" s="11"/>
      <c r="B48" s="2" t="s">
        <v>30</v>
      </c>
      <c r="C48" s="17" t="s">
        <v>122</v>
      </c>
      <c r="D48" s="3" t="s">
        <v>25</v>
      </c>
      <c r="E48" s="29">
        <v>3</v>
      </c>
      <c r="F48" s="26"/>
      <c r="G48" s="26">
        <f t="shared" ref="G48:G73" si="10">F48*E48</f>
        <v>0</v>
      </c>
      <c r="H48" s="26">
        <f t="shared" ref="H48:H73" si="11">G48*1.23</f>
        <v>0</v>
      </c>
      <c r="I48" s="5"/>
    </row>
    <row r="49" spans="1:9" ht="30" customHeight="1">
      <c r="A49" s="11"/>
      <c r="B49" s="2" t="s">
        <v>31</v>
      </c>
      <c r="C49" s="17" t="s">
        <v>226</v>
      </c>
      <c r="D49" s="3" t="s">
        <v>49</v>
      </c>
      <c r="E49" s="29">
        <v>2</v>
      </c>
      <c r="F49" s="26"/>
      <c r="G49" s="26">
        <f t="shared" si="10"/>
        <v>0</v>
      </c>
      <c r="H49" s="26">
        <f t="shared" si="11"/>
        <v>0</v>
      </c>
      <c r="I49" s="5"/>
    </row>
    <row r="50" spans="1:9" ht="30" customHeight="1">
      <c r="A50" s="11"/>
      <c r="B50" s="2" t="s">
        <v>98</v>
      </c>
      <c r="C50" s="17" t="s">
        <v>266</v>
      </c>
      <c r="D50" s="3" t="s">
        <v>49</v>
      </c>
      <c r="E50" s="29">
        <v>2</v>
      </c>
      <c r="F50" s="26"/>
      <c r="G50" s="26">
        <f t="shared" si="10"/>
        <v>0</v>
      </c>
      <c r="H50" s="26">
        <f t="shared" si="11"/>
        <v>0</v>
      </c>
      <c r="I50" s="5"/>
    </row>
    <row r="51" spans="1:9" ht="30" customHeight="1">
      <c r="A51" s="11"/>
      <c r="B51" s="2" t="s">
        <v>99</v>
      </c>
      <c r="C51" s="17" t="s">
        <v>267</v>
      </c>
      <c r="D51" s="3" t="s">
        <v>49</v>
      </c>
      <c r="E51" s="29">
        <v>4</v>
      </c>
      <c r="F51" s="26"/>
      <c r="G51" s="26">
        <f t="shared" si="10"/>
        <v>0</v>
      </c>
      <c r="H51" s="26">
        <f t="shared" si="11"/>
        <v>0</v>
      </c>
      <c r="I51" s="5"/>
    </row>
    <row r="52" spans="1:9" ht="30" customHeight="1">
      <c r="A52" s="11"/>
      <c r="B52" s="2" t="s">
        <v>61</v>
      </c>
      <c r="C52" s="17" t="s">
        <v>227</v>
      </c>
      <c r="D52" s="56" t="s">
        <v>49</v>
      </c>
      <c r="E52" s="58">
        <v>8</v>
      </c>
      <c r="F52" s="57"/>
      <c r="G52" s="26">
        <f t="shared" si="10"/>
        <v>0</v>
      </c>
      <c r="H52" s="26">
        <f t="shared" si="11"/>
        <v>0</v>
      </c>
      <c r="I52" s="5"/>
    </row>
    <row r="53" spans="1:9" ht="30" customHeight="1">
      <c r="A53" s="11"/>
      <c r="B53" s="2" t="s">
        <v>100</v>
      </c>
      <c r="C53" s="17" t="s">
        <v>268</v>
      </c>
      <c r="D53" s="56" t="s">
        <v>41</v>
      </c>
      <c r="E53" s="58">
        <v>1</v>
      </c>
      <c r="F53" s="57"/>
      <c r="G53" s="26">
        <f t="shared" si="10"/>
        <v>0</v>
      </c>
      <c r="H53" s="26">
        <f t="shared" si="11"/>
        <v>0</v>
      </c>
      <c r="I53" s="5"/>
    </row>
    <row r="54" spans="1:9" ht="30" customHeight="1">
      <c r="A54" s="11"/>
      <c r="B54" s="2" t="s">
        <v>101</v>
      </c>
      <c r="C54" s="17" t="s">
        <v>64</v>
      </c>
      <c r="D54" s="56" t="s">
        <v>25</v>
      </c>
      <c r="E54" s="58">
        <f>3*(20+21)+3.2*41+18.5*1.7+18.5*1.6</f>
        <v>315.25</v>
      </c>
      <c r="F54" s="57"/>
      <c r="G54" s="26">
        <f t="shared" si="10"/>
        <v>0</v>
      </c>
      <c r="H54" s="26">
        <f t="shared" si="11"/>
        <v>0</v>
      </c>
      <c r="I54" s="5"/>
    </row>
    <row r="55" spans="1:9" ht="30" customHeight="1">
      <c r="A55" s="11"/>
      <c r="B55" s="2" t="s">
        <v>102</v>
      </c>
      <c r="C55" s="17" t="s">
        <v>269</v>
      </c>
      <c r="D55" s="56" t="s">
        <v>25</v>
      </c>
      <c r="E55" s="58">
        <f>1*17+1.2*17+13.6+13.6</f>
        <v>64.599999999999994</v>
      </c>
      <c r="F55" s="57"/>
      <c r="G55" s="26">
        <f t="shared" si="10"/>
        <v>0</v>
      </c>
      <c r="H55" s="26">
        <f t="shared" si="11"/>
        <v>0</v>
      </c>
      <c r="I55" s="5"/>
    </row>
    <row r="56" spans="1:9" ht="30" customHeight="1">
      <c r="A56" s="11"/>
      <c r="B56" s="2" t="s">
        <v>103</v>
      </c>
      <c r="C56" s="17" t="s">
        <v>65</v>
      </c>
      <c r="D56" s="3" t="s">
        <v>25</v>
      </c>
      <c r="E56" s="29">
        <f>16*1.4+16*1.4</f>
        <v>44.8</v>
      </c>
      <c r="F56" s="26"/>
      <c r="G56" s="26">
        <f t="shared" si="10"/>
        <v>0</v>
      </c>
      <c r="H56" s="26">
        <f t="shared" si="11"/>
        <v>0</v>
      </c>
      <c r="I56" s="5"/>
    </row>
    <row r="57" spans="1:9" ht="30" customHeight="1">
      <c r="A57" s="11"/>
      <c r="B57" s="2" t="s">
        <v>104</v>
      </c>
      <c r="C57" s="17" t="s">
        <v>132</v>
      </c>
      <c r="D57" s="3" t="s">
        <v>25</v>
      </c>
      <c r="E57" s="29">
        <f>18.5+18.5+31.5+34.5+31.5+34.5</f>
        <v>169</v>
      </c>
      <c r="F57" s="26"/>
      <c r="G57" s="26">
        <f t="shared" si="10"/>
        <v>0</v>
      </c>
      <c r="H57" s="26">
        <f t="shared" si="11"/>
        <v>0</v>
      </c>
      <c r="I57" s="5"/>
    </row>
    <row r="58" spans="1:9" ht="25.5">
      <c r="A58" s="11"/>
      <c r="B58" s="2" t="s">
        <v>105</v>
      </c>
      <c r="C58" s="17" t="s">
        <v>270</v>
      </c>
      <c r="D58" s="3" t="s">
        <v>25</v>
      </c>
      <c r="E58" s="29">
        <f>3*11.6+3.2*11.7+0.1</f>
        <v>72.34</v>
      </c>
      <c r="F58" s="26"/>
      <c r="G58" s="26">
        <f t="shared" si="10"/>
        <v>0</v>
      </c>
      <c r="H58" s="26">
        <f t="shared" si="11"/>
        <v>0</v>
      </c>
      <c r="I58" s="5"/>
    </row>
    <row r="59" spans="1:9" ht="25.5">
      <c r="A59" s="11"/>
      <c r="B59" s="2" t="s">
        <v>106</v>
      </c>
      <c r="C59" s="17" t="s">
        <v>271</v>
      </c>
      <c r="D59" s="3" t="s">
        <v>25</v>
      </c>
      <c r="E59" s="29">
        <v>14</v>
      </c>
      <c r="F59" s="26"/>
      <c r="G59" s="26">
        <f t="shared" si="10"/>
        <v>0</v>
      </c>
      <c r="H59" s="26">
        <f t="shared" si="11"/>
        <v>0</v>
      </c>
      <c r="I59" s="5"/>
    </row>
    <row r="60" spans="1:9" ht="38.25">
      <c r="A60" s="11"/>
      <c r="B60" s="2" t="s">
        <v>107</v>
      </c>
      <c r="C60" s="17" t="s">
        <v>228</v>
      </c>
      <c r="D60" s="3" t="s">
        <v>25</v>
      </c>
      <c r="E60" s="29">
        <v>28</v>
      </c>
      <c r="F60" s="26"/>
      <c r="G60" s="26">
        <f t="shared" si="10"/>
        <v>0</v>
      </c>
      <c r="H60" s="26">
        <f t="shared" si="11"/>
        <v>0</v>
      </c>
      <c r="I60" s="5"/>
    </row>
    <row r="61" spans="1:9" ht="30" customHeight="1">
      <c r="A61" s="11"/>
      <c r="B61" s="2" t="s">
        <v>108</v>
      </c>
      <c r="C61" s="17" t="s">
        <v>229</v>
      </c>
      <c r="D61" s="3" t="s">
        <v>25</v>
      </c>
      <c r="E61" s="29">
        <f>16*0.3*2+10+10</f>
        <v>29.6</v>
      </c>
      <c r="F61" s="26"/>
      <c r="G61" s="26">
        <f t="shared" si="10"/>
        <v>0</v>
      </c>
      <c r="H61" s="26">
        <f t="shared" si="11"/>
        <v>0</v>
      </c>
      <c r="I61" s="5"/>
    </row>
    <row r="62" spans="1:9" ht="30" customHeight="1">
      <c r="A62" s="11"/>
      <c r="B62" s="2" t="s">
        <v>109</v>
      </c>
      <c r="C62" s="17" t="s">
        <v>272</v>
      </c>
      <c r="D62" s="3" t="s">
        <v>25</v>
      </c>
      <c r="E62" s="29">
        <f>17.2*2*2-1.8-1.8-3+2</f>
        <v>64.2</v>
      </c>
      <c r="F62" s="26"/>
      <c r="G62" s="26">
        <f t="shared" si="10"/>
        <v>0</v>
      </c>
      <c r="H62" s="26">
        <f t="shared" si="11"/>
        <v>0</v>
      </c>
      <c r="I62" s="5"/>
    </row>
    <row r="63" spans="1:9" ht="30" customHeight="1">
      <c r="A63" s="11"/>
      <c r="B63" s="2" t="s">
        <v>145</v>
      </c>
      <c r="C63" s="17" t="s">
        <v>273</v>
      </c>
      <c r="D63" s="3" t="s">
        <v>25</v>
      </c>
      <c r="E63" s="29">
        <v>28</v>
      </c>
      <c r="F63" s="26"/>
      <c r="G63" s="26">
        <f t="shared" si="10"/>
        <v>0</v>
      </c>
      <c r="H63" s="26">
        <f t="shared" si="11"/>
        <v>0</v>
      </c>
      <c r="I63" s="5"/>
    </row>
    <row r="64" spans="1:9" ht="30" customHeight="1">
      <c r="A64" s="11"/>
      <c r="B64" s="2" t="s">
        <v>146</v>
      </c>
      <c r="C64" s="17" t="s">
        <v>274</v>
      </c>
      <c r="D64" s="3" t="s">
        <v>25</v>
      </c>
      <c r="E64" s="29">
        <f>31.5+31.5+34.5</f>
        <v>97.5</v>
      </c>
      <c r="F64" s="26"/>
      <c r="G64" s="26">
        <f t="shared" si="10"/>
        <v>0</v>
      </c>
      <c r="H64" s="26">
        <f t="shared" si="11"/>
        <v>0</v>
      </c>
      <c r="I64" s="5"/>
    </row>
    <row r="65" spans="1:9" ht="30" customHeight="1">
      <c r="A65" s="11"/>
      <c r="B65" s="2" t="s">
        <v>147</v>
      </c>
      <c r="C65" s="17" t="s">
        <v>230</v>
      </c>
      <c r="D65" s="3" t="s">
        <v>25</v>
      </c>
      <c r="E65" s="29">
        <f>31.5+31.5+34.5</f>
        <v>97.5</v>
      </c>
      <c r="F65" s="26"/>
      <c r="G65" s="26">
        <f t="shared" si="10"/>
        <v>0</v>
      </c>
      <c r="H65" s="26">
        <f t="shared" si="11"/>
        <v>0</v>
      </c>
      <c r="I65" s="5"/>
    </row>
    <row r="66" spans="1:9" ht="30" customHeight="1">
      <c r="A66" s="11"/>
      <c r="B66" s="2" t="s">
        <v>148</v>
      </c>
      <c r="C66" s="17" t="s">
        <v>291</v>
      </c>
      <c r="D66" s="3" t="s">
        <v>25</v>
      </c>
      <c r="E66" s="29">
        <f>18.5*2+34.5</f>
        <v>71.5</v>
      </c>
      <c r="F66" s="26"/>
      <c r="G66" s="26">
        <f t="shared" si="10"/>
        <v>0</v>
      </c>
      <c r="H66" s="26">
        <f t="shared" si="11"/>
        <v>0</v>
      </c>
      <c r="I66" s="5"/>
    </row>
    <row r="67" spans="1:9" ht="30" customHeight="1">
      <c r="A67" s="11"/>
      <c r="B67" s="2" t="s">
        <v>152</v>
      </c>
      <c r="C67" s="17" t="s">
        <v>275</v>
      </c>
      <c r="D67" s="3" t="s">
        <v>25</v>
      </c>
      <c r="E67" s="29">
        <f>18.5*2</f>
        <v>37</v>
      </c>
      <c r="F67" s="26"/>
      <c r="G67" s="26">
        <f t="shared" si="10"/>
        <v>0</v>
      </c>
      <c r="H67" s="26">
        <f t="shared" si="11"/>
        <v>0</v>
      </c>
      <c r="I67" s="5"/>
    </row>
    <row r="68" spans="1:9" ht="30" customHeight="1">
      <c r="A68" s="11"/>
      <c r="B68" s="2" t="s">
        <v>153</v>
      </c>
      <c r="C68" s="17" t="s">
        <v>276</v>
      </c>
      <c r="D68" s="3" t="s">
        <v>25</v>
      </c>
      <c r="E68" s="29">
        <v>34.5</v>
      </c>
      <c r="F68" s="26"/>
      <c r="G68" s="26">
        <f t="shared" si="10"/>
        <v>0</v>
      </c>
      <c r="H68" s="26">
        <f t="shared" si="11"/>
        <v>0</v>
      </c>
      <c r="I68" s="5"/>
    </row>
    <row r="69" spans="1:9" ht="30" customHeight="1">
      <c r="A69" s="11"/>
      <c r="B69" s="2" t="s">
        <v>222</v>
      </c>
      <c r="C69" s="17" t="s">
        <v>232</v>
      </c>
      <c r="D69" s="3" t="s">
        <v>43</v>
      </c>
      <c r="E69" s="29">
        <f>(32+31+22)*2-18</f>
        <v>152</v>
      </c>
      <c r="F69" s="26"/>
      <c r="G69" s="26">
        <f t="shared" si="10"/>
        <v>0</v>
      </c>
      <c r="H69" s="26">
        <f t="shared" si="11"/>
        <v>0</v>
      </c>
      <c r="I69" s="5"/>
    </row>
    <row r="70" spans="1:9" ht="30" customHeight="1">
      <c r="A70" s="11"/>
      <c r="B70" s="2" t="s">
        <v>231</v>
      </c>
      <c r="C70" s="17" t="s">
        <v>82</v>
      </c>
      <c r="D70" s="3" t="s">
        <v>25</v>
      </c>
      <c r="E70" s="29">
        <v>4</v>
      </c>
      <c r="F70" s="26"/>
      <c r="G70" s="26">
        <f t="shared" si="10"/>
        <v>0</v>
      </c>
      <c r="H70" s="26">
        <f t="shared" si="11"/>
        <v>0</v>
      </c>
      <c r="I70" s="5"/>
    </row>
    <row r="71" spans="1:9" ht="30" customHeight="1">
      <c r="A71" s="11"/>
      <c r="B71" s="2" t="s">
        <v>233</v>
      </c>
      <c r="C71" s="17" t="s">
        <v>83</v>
      </c>
      <c r="D71" s="3" t="s">
        <v>41</v>
      </c>
      <c r="E71" s="29">
        <v>2</v>
      </c>
      <c r="F71" s="26"/>
      <c r="G71" s="26">
        <f t="shared" si="10"/>
        <v>0</v>
      </c>
      <c r="H71" s="26">
        <f t="shared" si="11"/>
        <v>0</v>
      </c>
      <c r="I71" s="5"/>
    </row>
    <row r="72" spans="1:9" ht="30" customHeight="1">
      <c r="A72" s="11"/>
      <c r="B72" s="2" t="s">
        <v>234</v>
      </c>
      <c r="C72" s="17" t="s">
        <v>235</v>
      </c>
      <c r="D72" s="3" t="s">
        <v>41</v>
      </c>
      <c r="E72" s="2">
        <v>1</v>
      </c>
      <c r="F72" s="26"/>
      <c r="G72" s="26">
        <f t="shared" si="10"/>
        <v>0</v>
      </c>
      <c r="H72" s="26">
        <f t="shared" si="11"/>
        <v>0</v>
      </c>
      <c r="I72" s="5"/>
    </row>
    <row r="73" spans="1:9" ht="7.5" customHeight="1">
      <c r="A73" s="11"/>
      <c r="B73" s="2"/>
      <c r="C73" s="17"/>
      <c r="D73" s="3"/>
      <c r="E73" s="29"/>
      <c r="F73" s="26"/>
      <c r="G73" s="26">
        <f t="shared" si="10"/>
        <v>0</v>
      </c>
      <c r="H73" s="26">
        <f t="shared" si="11"/>
        <v>0</v>
      </c>
      <c r="I73" s="5"/>
    </row>
    <row r="74" spans="1:9" ht="30" customHeight="1">
      <c r="A74" s="12" t="s">
        <v>34</v>
      </c>
      <c r="B74" s="18">
        <v>4</v>
      </c>
      <c r="C74" s="31" t="s">
        <v>73</v>
      </c>
      <c r="D74" s="18"/>
      <c r="E74" s="32"/>
      <c r="F74" s="27"/>
      <c r="G74" s="27">
        <f>SUM(G75:G114)</f>
        <v>0</v>
      </c>
      <c r="H74" s="27">
        <f>SUM(H75:H114)</f>
        <v>0</v>
      </c>
      <c r="I74" s="13"/>
    </row>
    <row r="75" spans="1:9" ht="30" customHeight="1">
      <c r="A75" s="11"/>
      <c r="B75" s="2" t="s">
        <v>46</v>
      </c>
      <c r="C75" s="17" t="s">
        <v>26</v>
      </c>
      <c r="D75" s="43"/>
      <c r="E75" s="44"/>
      <c r="F75" s="45"/>
      <c r="G75" s="44"/>
      <c r="H75" s="44"/>
      <c r="I75" s="46"/>
    </row>
    <row r="76" spans="1:9" ht="30" customHeight="1">
      <c r="A76" s="11"/>
      <c r="B76" s="2" t="s">
        <v>156</v>
      </c>
      <c r="C76" s="17" t="s">
        <v>216</v>
      </c>
      <c r="D76" s="3" t="s">
        <v>25</v>
      </c>
      <c r="E76" s="29">
        <f>0.7*1.9</f>
        <v>1.33</v>
      </c>
      <c r="F76" s="26"/>
      <c r="G76" s="26">
        <f t="shared" ref="G76:G79" si="12">F76*E76</f>
        <v>0</v>
      </c>
      <c r="H76" s="26">
        <f t="shared" ref="H76:H79" si="13">G76*1.23</f>
        <v>0</v>
      </c>
      <c r="I76" s="5"/>
    </row>
    <row r="77" spans="1:9" ht="30" customHeight="1">
      <c r="A77" s="11"/>
      <c r="B77" s="2" t="s">
        <v>158</v>
      </c>
      <c r="C77" s="17" t="s">
        <v>277</v>
      </c>
      <c r="D77" s="3" t="s">
        <v>25</v>
      </c>
      <c r="E77" s="29">
        <f>0.8*1.7</f>
        <v>1.36</v>
      </c>
      <c r="F77" s="26"/>
      <c r="G77" s="26">
        <f t="shared" si="12"/>
        <v>0</v>
      </c>
      <c r="H77" s="26">
        <f t="shared" si="13"/>
        <v>0</v>
      </c>
      <c r="I77" s="5"/>
    </row>
    <row r="78" spans="1:9" ht="30" customHeight="1">
      <c r="A78" s="11"/>
      <c r="B78" s="2" t="s">
        <v>159</v>
      </c>
      <c r="C78" s="17" t="s">
        <v>209</v>
      </c>
      <c r="D78" s="3" t="s">
        <v>25</v>
      </c>
      <c r="E78" s="29">
        <f>0.7*1.4</f>
        <v>0.98</v>
      </c>
      <c r="F78" s="26"/>
      <c r="G78" s="26">
        <f t="shared" si="12"/>
        <v>0</v>
      </c>
      <c r="H78" s="26">
        <f t="shared" si="13"/>
        <v>0</v>
      </c>
      <c r="I78" s="5"/>
    </row>
    <row r="79" spans="1:9" ht="30" customHeight="1">
      <c r="A79" s="11"/>
      <c r="B79" s="2" t="s">
        <v>160</v>
      </c>
      <c r="C79" s="17" t="s">
        <v>217</v>
      </c>
      <c r="D79" s="3" t="s">
        <v>25</v>
      </c>
      <c r="E79" s="29">
        <f>1.5*0.8</f>
        <v>1.2</v>
      </c>
      <c r="F79" s="26"/>
      <c r="G79" s="26">
        <f t="shared" si="12"/>
        <v>0</v>
      </c>
      <c r="H79" s="26">
        <f t="shared" si="13"/>
        <v>0</v>
      </c>
      <c r="I79" s="41"/>
    </row>
    <row r="80" spans="1:9" ht="30" customHeight="1">
      <c r="A80" s="11"/>
      <c r="B80" s="2" t="s">
        <v>47</v>
      </c>
      <c r="C80" s="17" t="s">
        <v>27</v>
      </c>
      <c r="D80" s="59"/>
      <c r="E80" s="60"/>
      <c r="F80" s="60"/>
      <c r="G80" s="60"/>
      <c r="H80" s="60"/>
      <c r="I80" s="61"/>
    </row>
    <row r="81" spans="1:9" ht="30" customHeight="1">
      <c r="A81" s="11"/>
      <c r="B81" s="2" t="s">
        <v>162</v>
      </c>
      <c r="C81" s="17" t="s">
        <v>208</v>
      </c>
      <c r="D81" s="3" t="s">
        <v>25</v>
      </c>
      <c r="E81" s="29">
        <f>4.2*0.7</f>
        <v>2.94</v>
      </c>
      <c r="F81" s="26"/>
      <c r="G81" s="26">
        <f t="shared" ref="G81:G86" si="14">F81*E81</f>
        <v>0</v>
      </c>
      <c r="H81" s="26">
        <f t="shared" ref="H81:H86" si="15">G81*1.23</f>
        <v>0</v>
      </c>
      <c r="I81" s="5"/>
    </row>
    <row r="82" spans="1:9" ht="30" customHeight="1">
      <c r="A82" s="11"/>
      <c r="B82" s="2" t="s">
        <v>162</v>
      </c>
      <c r="C82" s="17" t="s">
        <v>218</v>
      </c>
      <c r="D82" s="3" t="s">
        <v>25</v>
      </c>
      <c r="E82" s="29">
        <f>2.85*0.7</f>
        <v>2</v>
      </c>
      <c r="F82" s="26"/>
      <c r="G82" s="26">
        <f t="shared" si="14"/>
        <v>0</v>
      </c>
      <c r="H82" s="26">
        <f t="shared" si="15"/>
        <v>0</v>
      </c>
      <c r="I82" s="5"/>
    </row>
    <row r="83" spans="1:9" ht="30" customHeight="1">
      <c r="A83" s="33"/>
      <c r="B83" s="2" t="s">
        <v>162</v>
      </c>
      <c r="C83" s="17" t="s">
        <v>219</v>
      </c>
      <c r="D83" s="3" t="s">
        <v>25</v>
      </c>
      <c r="E83" s="29">
        <f>0.7*1.45</f>
        <v>1.02</v>
      </c>
      <c r="F83" s="26"/>
      <c r="G83" s="26">
        <f t="shared" si="14"/>
        <v>0</v>
      </c>
      <c r="H83" s="26">
        <f t="shared" si="15"/>
        <v>0</v>
      </c>
      <c r="I83" s="40"/>
    </row>
    <row r="84" spans="1:9" ht="30" customHeight="1">
      <c r="A84" s="33"/>
      <c r="B84" s="2" t="s">
        <v>162</v>
      </c>
      <c r="C84" s="17" t="s">
        <v>210</v>
      </c>
      <c r="D84" s="3" t="s">
        <v>25</v>
      </c>
      <c r="E84" s="29">
        <f>0.7*3.5</f>
        <v>2.4500000000000002</v>
      </c>
      <c r="F84" s="26"/>
      <c r="G84" s="26">
        <f t="shared" si="14"/>
        <v>0</v>
      </c>
      <c r="H84" s="26">
        <f t="shared" si="15"/>
        <v>0</v>
      </c>
      <c r="I84" s="40"/>
    </row>
    <row r="85" spans="1:9" ht="30" customHeight="1">
      <c r="A85" s="33"/>
      <c r="B85" s="2" t="s">
        <v>162</v>
      </c>
      <c r="C85" s="17" t="s">
        <v>209</v>
      </c>
      <c r="D85" s="3" t="s">
        <v>25</v>
      </c>
      <c r="E85" s="29">
        <f>0.7*1.4</f>
        <v>0.98</v>
      </c>
      <c r="F85" s="26"/>
      <c r="G85" s="26">
        <f t="shared" si="14"/>
        <v>0</v>
      </c>
      <c r="H85" s="26">
        <f t="shared" si="15"/>
        <v>0</v>
      </c>
      <c r="I85" s="40"/>
    </row>
    <row r="86" spans="1:9" ht="30" customHeight="1">
      <c r="A86" s="33"/>
      <c r="B86" s="2" t="s">
        <v>162</v>
      </c>
      <c r="C86" s="17" t="s">
        <v>211</v>
      </c>
      <c r="D86" s="3" t="s">
        <v>220</v>
      </c>
      <c r="E86" s="29">
        <f>0.7*2.8</f>
        <v>1.96</v>
      </c>
      <c r="F86" s="26"/>
      <c r="G86" s="26">
        <f t="shared" si="14"/>
        <v>0</v>
      </c>
      <c r="H86" s="26">
        <f t="shared" si="15"/>
        <v>0</v>
      </c>
      <c r="I86" s="40"/>
    </row>
    <row r="87" spans="1:9" ht="30" customHeight="1">
      <c r="A87" s="33"/>
      <c r="B87" s="34" t="s">
        <v>57</v>
      </c>
      <c r="C87" s="47" t="s">
        <v>74</v>
      </c>
      <c r="D87" s="62"/>
      <c r="E87" s="63"/>
      <c r="F87" s="63"/>
      <c r="G87" s="63"/>
      <c r="H87" s="63"/>
      <c r="I87" s="64"/>
    </row>
    <row r="88" spans="1:9" ht="30" customHeight="1">
      <c r="A88" s="33"/>
      <c r="B88" s="34" t="s">
        <v>163</v>
      </c>
      <c r="C88" s="39" t="s">
        <v>84</v>
      </c>
      <c r="D88" s="3" t="s">
        <v>49</v>
      </c>
      <c r="E88" s="29">
        <v>4</v>
      </c>
      <c r="F88" s="26"/>
      <c r="G88" s="26">
        <f t="shared" ref="G88:G93" si="16">F88*E88</f>
        <v>0</v>
      </c>
      <c r="H88" s="26">
        <f t="shared" ref="H88:H93" si="17">G88*1.23</f>
        <v>0</v>
      </c>
      <c r="I88" s="36"/>
    </row>
    <row r="89" spans="1:9" ht="30" customHeight="1">
      <c r="A89" s="33"/>
      <c r="B89" s="34" t="s">
        <v>164</v>
      </c>
      <c r="C89" s="17" t="s">
        <v>68</v>
      </c>
      <c r="D89" s="3" t="s">
        <v>49</v>
      </c>
      <c r="E89" s="48">
        <v>2</v>
      </c>
      <c r="F89" s="35"/>
      <c r="G89" s="26">
        <f t="shared" si="16"/>
        <v>0</v>
      </c>
      <c r="H89" s="26">
        <f t="shared" si="17"/>
        <v>0</v>
      </c>
      <c r="I89" s="36"/>
    </row>
    <row r="90" spans="1:9" ht="30" customHeight="1">
      <c r="A90" s="33"/>
      <c r="B90" s="34" t="s">
        <v>165</v>
      </c>
      <c r="C90" s="17" t="s">
        <v>69</v>
      </c>
      <c r="D90" s="3" t="s">
        <v>49</v>
      </c>
      <c r="E90" s="48">
        <v>2</v>
      </c>
      <c r="F90" s="35"/>
      <c r="G90" s="26">
        <f t="shared" si="16"/>
        <v>0</v>
      </c>
      <c r="H90" s="26">
        <f t="shared" si="17"/>
        <v>0</v>
      </c>
      <c r="I90" s="36"/>
    </row>
    <row r="91" spans="1:9" ht="30" customHeight="1">
      <c r="A91" s="33"/>
      <c r="B91" s="34" t="s">
        <v>164</v>
      </c>
      <c r="C91" s="17" t="s">
        <v>236</v>
      </c>
      <c r="D91" s="3" t="s">
        <v>49</v>
      </c>
      <c r="E91" s="48">
        <v>4</v>
      </c>
      <c r="F91" s="35"/>
      <c r="G91" s="26">
        <f t="shared" si="16"/>
        <v>0</v>
      </c>
      <c r="H91" s="26">
        <f t="shared" si="17"/>
        <v>0</v>
      </c>
      <c r="I91" s="36"/>
    </row>
    <row r="92" spans="1:9" ht="30" customHeight="1">
      <c r="A92" s="33"/>
      <c r="B92" s="34" t="s">
        <v>166</v>
      </c>
      <c r="C92" s="49" t="s">
        <v>133</v>
      </c>
      <c r="D92" s="3" t="s">
        <v>49</v>
      </c>
      <c r="E92" s="48">
        <v>2</v>
      </c>
      <c r="F92" s="35"/>
      <c r="G92" s="26">
        <f t="shared" si="16"/>
        <v>0</v>
      </c>
      <c r="H92" s="26">
        <f t="shared" si="17"/>
        <v>0</v>
      </c>
      <c r="I92" s="36"/>
    </row>
    <row r="93" spans="1:9" ht="30" customHeight="1">
      <c r="A93" s="33"/>
      <c r="B93" s="34" t="s">
        <v>167</v>
      </c>
      <c r="C93" s="49" t="s">
        <v>134</v>
      </c>
      <c r="D93" s="3" t="s">
        <v>49</v>
      </c>
      <c r="E93" s="48">
        <v>6</v>
      </c>
      <c r="F93" s="35"/>
      <c r="G93" s="26">
        <f t="shared" si="16"/>
        <v>0</v>
      </c>
      <c r="H93" s="26">
        <f t="shared" si="17"/>
        <v>0</v>
      </c>
      <c r="I93" s="36"/>
    </row>
    <row r="94" spans="1:9" ht="30" customHeight="1">
      <c r="A94" s="33"/>
      <c r="B94" s="34" t="s">
        <v>48</v>
      </c>
      <c r="C94" s="47" t="s">
        <v>75</v>
      </c>
      <c r="D94" s="65"/>
      <c r="E94" s="66"/>
      <c r="F94" s="66"/>
      <c r="G94" s="66"/>
      <c r="H94" s="67"/>
      <c r="I94" s="36"/>
    </row>
    <row r="95" spans="1:9" ht="30" customHeight="1">
      <c r="A95" s="33"/>
      <c r="B95" s="34" t="s">
        <v>168</v>
      </c>
      <c r="C95" s="17" t="s">
        <v>237</v>
      </c>
      <c r="D95" s="50" t="s">
        <v>49</v>
      </c>
      <c r="E95" s="48">
        <v>4</v>
      </c>
      <c r="F95" s="35"/>
      <c r="G95" s="26">
        <f t="shared" ref="G95:G113" si="18">F95*E95</f>
        <v>0</v>
      </c>
      <c r="H95" s="26">
        <f t="shared" ref="H95:H113" si="19">G95*1.23</f>
        <v>0</v>
      </c>
      <c r="I95" s="36"/>
    </row>
    <row r="96" spans="1:9" ht="30" customHeight="1">
      <c r="A96" s="33"/>
      <c r="B96" s="34" t="s">
        <v>169</v>
      </c>
      <c r="C96" s="17" t="s">
        <v>238</v>
      </c>
      <c r="D96" s="50" t="s">
        <v>49</v>
      </c>
      <c r="E96" s="48">
        <v>3</v>
      </c>
      <c r="F96" s="35"/>
      <c r="G96" s="26">
        <f t="shared" si="18"/>
        <v>0</v>
      </c>
      <c r="H96" s="26">
        <f t="shared" si="19"/>
        <v>0</v>
      </c>
      <c r="I96" s="36"/>
    </row>
    <row r="97" spans="1:9" ht="30" customHeight="1">
      <c r="A97" s="33"/>
      <c r="B97" s="34" t="s">
        <v>170</v>
      </c>
      <c r="C97" s="17" t="s">
        <v>239</v>
      </c>
      <c r="D97" s="50" t="s">
        <v>49</v>
      </c>
      <c r="E97" s="48">
        <v>7</v>
      </c>
      <c r="F97" s="35"/>
      <c r="G97" s="26">
        <f t="shared" si="18"/>
        <v>0</v>
      </c>
      <c r="H97" s="26">
        <f t="shared" si="19"/>
        <v>0</v>
      </c>
      <c r="I97" s="36"/>
    </row>
    <row r="98" spans="1:9" ht="30" customHeight="1">
      <c r="A98" s="33"/>
      <c r="B98" s="34" t="s">
        <v>171</v>
      </c>
      <c r="C98" s="17" t="s">
        <v>240</v>
      </c>
      <c r="D98" s="50" t="s">
        <v>49</v>
      </c>
      <c r="E98" s="48">
        <v>20</v>
      </c>
      <c r="F98" s="35"/>
      <c r="G98" s="26">
        <f t="shared" si="18"/>
        <v>0</v>
      </c>
      <c r="H98" s="26">
        <f t="shared" si="19"/>
        <v>0</v>
      </c>
      <c r="I98" s="36"/>
    </row>
    <row r="99" spans="1:9" ht="30" customHeight="1">
      <c r="A99" s="33"/>
      <c r="B99" s="34" t="s">
        <v>172</v>
      </c>
      <c r="C99" s="17" t="s">
        <v>135</v>
      </c>
      <c r="D99" s="50" t="s">
        <v>49</v>
      </c>
      <c r="E99" s="48">
        <v>60</v>
      </c>
      <c r="F99" s="35"/>
      <c r="G99" s="26">
        <f t="shared" si="18"/>
        <v>0</v>
      </c>
      <c r="H99" s="26">
        <f t="shared" si="19"/>
        <v>0</v>
      </c>
      <c r="I99" s="36"/>
    </row>
    <row r="100" spans="1:9" ht="30" customHeight="1">
      <c r="A100" s="33"/>
      <c r="B100" s="34" t="s">
        <v>173</v>
      </c>
      <c r="C100" s="17" t="s">
        <v>241</v>
      </c>
      <c r="D100" s="50" t="s">
        <v>49</v>
      </c>
      <c r="E100" s="48">
        <v>12</v>
      </c>
      <c r="F100" s="35"/>
      <c r="G100" s="26">
        <f t="shared" si="18"/>
        <v>0</v>
      </c>
      <c r="H100" s="26">
        <f t="shared" si="19"/>
        <v>0</v>
      </c>
      <c r="I100" s="36"/>
    </row>
    <row r="101" spans="1:9" ht="30" customHeight="1">
      <c r="A101" s="33"/>
      <c r="B101" s="34" t="s">
        <v>174</v>
      </c>
      <c r="C101" s="17" t="s">
        <v>295</v>
      </c>
      <c r="D101" s="50" t="s">
        <v>49</v>
      </c>
      <c r="E101" s="48">
        <v>1</v>
      </c>
      <c r="F101" s="35"/>
      <c r="G101" s="26">
        <f t="shared" si="18"/>
        <v>0</v>
      </c>
      <c r="H101" s="26">
        <f t="shared" si="19"/>
        <v>0</v>
      </c>
      <c r="I101" s="36"/>
    </row>
    <row r="102" spans="1:9" ht="30" customHeight="1">
      <c r="A102" s="33"/>
      <c r="B102" s="34" t="s">
        <v>175</v>
      </c>
      <c r="C102" s="17" t="s">
        <v>296</v>
      </c>
      <c r="D102" s="50" t="s">
        <v>49</v>
      </c>
      <c r="E102" s="48">
        <v>3</v>
      </c>
      <c r="F102" s="35"/>
      <c r="G102" s="26">
        <f t="shared" si="18"/>
        <v>0</v>
      </c>
      <c r="H102" s="26">
        <f t="shared" si="19"/>
        <v>0</v>
      </c>
      <c r="I102" s="36"/>
    </row>
    <row r="103" spans="1:9" ht="30" customHeight="1">
      <c r="A103" s="33"/>
      <c r="B103" s="34" t="s">
        <v>176</v>
      </c>
      <c r="C103" s="17" t="s">
        <v>136</v>
      </c>
      <c r="D103" s="50" t="s">
        <v>49</v>
      </c>
      <c r="E103" s="48">
        <v>2</v>
      </c>
      <c r="F103" s="35"/>
      <c r="G103" s="26">
        <f t="shared" si="18"/>
        <v>0</v>
      </c>
      <c r="H103" s="26">
        <f t="shared" si="19"/>
        <v>0</v>
      </c>
      <c r="I103" s="36"/>
    </row>
    <row r="104" spans="1:9" ht="30" customHeight="1">
      <c r="A104" s="33"/>
      <c r="B104" s="34" t="s">
        <v>177</v>
      </c>
      <c r="C104" s="17" t="s">
        <v>137</v>
      </c>
      <c r="D104" s="50" t="s">
        <v>49</v>
      </c>
      <c r="E104" s="48">
        <v>6</v>
      </c>
      <c r="F104" s="35"/>
      <c r="G104" s="26">
        <f t="shared" si="18"/>
        <v>0</v>
      </c>
      <c r="H104" s="26">
        <f t="shared" si="19"/>
        <v>0</v>
      </c>
      <c r="I104" s="36"/>
    </row>
    <row r="105" spans="1:9" ht="30" customHeight="1">
      <c r="A105" s="33"/>
      <c r="B105" s="34" t="s">
        <v>178</v>
      </c>
      <c r="C105" s="17" t="s">
        <v>278</v>
      </c>
      <c r="D105" s="50" t="s">
        <v>43</v>
      </c>
      <c r="E105" s="48">
        <f>3.5+3.2</f>
        <v>6.7</v>
      </c>
      <c r="F105" s="35"/>
      <c r="G105" s="26">
        <f t="shared" si="18"/>
        <v>0</v>
      </c>
      <c r="H105" s="26">
        <f t="shared" si="19"/>
        <v>0</v>
      </c>
      <c r="I105" s="36"/>
    </row>
    <row r="106" spans="1:9" ht="30" customHeight="1">
      <c r="A106" s="33"/>
      <c r="B106" s="34" t="s">
        <v>179</v>
      </c>
      <c r="C106" s="17" t="s">
        <v>242</v>
      </c>
      <c r="D106" s="50" t="s">
        <v>49</v>
      </c>
      <c r="E106" s="48">
        <v>4</v>
      </c>
      <c r="F106" s="35"/>
      <c r="G106" s="26">
        <f t="shared" si="18"/>
        <v>0</v>
      </c>
      <c r="H106" s="26">
        <f t="shared" si="19"/>
        <v>0</v>
      </c>
      <c r="I106" s="36"/>
    </row>
    <row r="107" spans="1:9" ht="30" customHeight="1">
      <c r="A107" s="33"/>
      <c r="B107" s="34" t="s">
        <v>180</v>
      </c>
      <c r="C107" s="17" t="s">
        <v>85</v>
      </c>
      <c r="D107" s="50" t="s">
        <v>49</v>
      </c>
      <c r="E107" s="48">
        <v>2</v>
      </c>
      <c r="F107" s="35"/>
      <c r="G107" s="26">
        <f t="shared" si="18"/>
        <v>0</v>
      </c>
      <c r="H107" s="26">
        <f t="shared" si="19"/>
        <v>0</v>
      </c>
      <c r="I107" s="36"/>
    </row>
    <row r="108" spans="1:9" ht="30" customHeight="1">
      <c r="A108" s="33"/>
      <c r="B108" s="34" t="s">
        <v>181</v>
      </c>
      <c r="C108" s="17" t="s">
        <v>243</v>
      </c>
      <c r="D108" s="50" t="s">
        <v>43</v>
      </c>
      <c r="E108" s="48">
        <f>12+10</f>
        <v>22</v>
      </c>
      <c r="F108" s="35"/>
      <c r="G108" s="26">
        <f t="shared" si="18"/>
        <v>0</v>
      </c>
      <c r="H108" s="26">
        <f t="shared" si="19"/>
        <v>0</v>
      </c>
      <c r="I108" s="36"/>
    </row>
    <row r="109" spans="1:9" ht="30" customHeight="1">
      <c r="A109" s="33"/>
      <c r="B109" s="34" t="s">
        <v>182</v>
      </c>
      <c r="C109" s="17" t="s">
        <v>67</v>
      </c>
      <c r="D109" s="50" t="s">
        <v>49</v>
      </c>
      <c r="E109" s="48">
        <v>2</v>
      </c>
      <c r="F109" s="35"/>
      <c r="G109" s="26">
        <f t="shared" si="18"/>
        <v>0</v>
      </c>
      <c r="H109" s="26">
        <f t="shared" si="19"/>
        <v>0</v>
      </c>
      <c r="I109" s="36"/>
    </row>
    <row r="110" spans="1:9" ht="30" customHeight="1">
      <c r="A110" s="33"/>
      <c r="B110" s="34" t="s">
        <v>183</v>
      </c>
      <c r="C110" s="17" t="s">
        <v>124</v>
      </c>
      <c r="D110" s="50" t="s">
        <v>49</v>
      </c>
      <c r="E110" s="48">
        <v>2</v>
      </c>
      <c r="F110" s="35"/>
      <c r="G110" s="26">
        <f t="shared" si="18"/>
        <v>0</v>
      </c>
      <c r="H110" s="26">
        <f t="shared" si="19"/>
        <v>0</v>
      </c>
      <c r="I110" s="36"/>
    </row>
    <row r="111" spans="1:9" ht="30" customHeight="1">
      <c r="A111" s="33"/>
      <c r="B111" s="34" t="s">
        <v>184</v>
      </c>
      <c r="C111" s="17" t="s">
        <v>244</v>
      </c>
      <c r="D111" s="50" t="s">
        <v>41</v>
      </c>
      <c r="E111" s="48">
        <v>1</v>
      </c>
      <c r="F111" s="35"/>
      <c r="G111" s="26">
        <f t="shared" si="18"/>
        <v>0</v>
      </c>
      <c r="H111" s="26">
        <f t="shared" si="19"/>
        <v>0</v>
      </c>
      <c r="I111" s="36"/>
    </row>
    <row r="112" spans="1:9" ht="30" customHeight="1">
      <c r="A112" s="33"/>
      <c r="B112" s="34" t="s">
        <v>185</v>
      </c>
      <c r="C112" s="17" t="s">
        <v>279</v>
      </c>
      <c r="D112" s="50" t="s">
        <v>41</v>
      </c>
      <c r="E112" s="48">
        <v>4</v>
      </c>
      <c r="F112" s="35"/>
      <c r="G112" s="26">
        <f t="shared" si="18"/>
        <v>0</v>
      </c>
      <c r="H112" s="26">
        <f t="shared" si="19"/>
        <v>0</v>
      </c>
      <c r="I112" s="36"/>
    </row>
    <row r="113" spans="1:9" ht="30" customHeight="1">
      <c r="A113" s="33"/>
      <c r="B113" s="34" t="s">
        <v>186</v>
      </c>
      <c r="C113" s="17" t="s">
        <v>245</v>
      </c>
      <c r="D113" s="3" t="s">
        <v>41</v>
      </c>
      <c r="E113" s="2">
        <v>1</v>
      </c>
      <c r="F113" s="26"/>
      <c r="G113" s="26">
        <f t="shared" si="18"/>
        <v>0</v>
      </c>
      <c r="H113" s="26">
        <f t="shared" si="19"/>
        <v>0</v>
      </c>
      <c r="I113" s="36"/>
    </row>
    <row r="114" spans="1:9" ht="6" customHeight="1">
      <c r="A114" s="33"/>
      <c r="B114" s="34"/>
      <c r="C114" s="49"/>
      <c r="D114" s="50"/>
      <c r="E114" s="48"/>
      <c r="F114" s="35"/>
      <c r="G114" s="35"/>
      <c r="H114" s="35"/>
      <c r="I114" s="36"/>
    </row>
    <row r="115" spans="1:9" ht="30" customHeight="1">
      <c r="A115" s="12" t="s">
        <v>35</v>
      </c>
      <c r="B115" s="32">
        <v>5</v>
      </c>
      <c r="C115" s="31" t="s">
        <v>66</v>
      </c>
      <c r="D115" s="18"/>
      <c r="E115" s="32"/>
      <c r="F115" s="27"/>
      <c r="G115" s="27">
        <f>SUM(G116:G142)</f>
        <v>0</v>
      </c>
      <c r="H115" s="27">
        <f>SUM(H116:H142)</f>
        <v>0</v>
      </c>
      <c r="I115" s="13"/>
    </row>
    <row r="116" spans="1:9" ht="30" customHeight="1">
      <c r="A116" s="11"/>
      <c r="B116" s="37" t="s">
        <v>110</v>
      </c>
      <c r="C116" s="47" t="s">
        <v>71</v>
      </c>
      <c r="D116" s="3"/>
      <c r="E116" s="29"/>
      <c r="F116" s="26"/>
      <c r="G116" s="26"/>
      <c r="H116" s="26"/>
      <c r="I116" s="5"/>
    </row>
    <row r="117" spans="1:9" ht="30" customHeight="1">
      <c r="A117" s="11"/>
      <c r="B117" s="2" t="s">
        <v>111</v>
      </c>
      <c r="C117" s="17" t="s">
        <v>86</v>
      </c>
      <c r="D117" s="3" t="s">
        <v>49</v>
      </c>
      <c r="E117" s="29">
        <v>2</v>
      </c>
      <c r="F117" s="26"/>
      <c r="G117" s="26">
        <f t="shared" ref="G117:G129" si="20">F117*E117</f>
        <v>0</v>
      </c>
      <c r="H117" s="26">
        <f t="shared" ref="H117:H129" si="21">G117*1.23</f>
        <v>0</v>
      </c>
      <c r="I117" s="5"/>
    </row>
    <row r="118" spans="1:9" ht="30" customHeight="1">
      <c r="A118" s="11"/>
      <c r="B118" s="2" t="s">
        <v>112</v>
      </c>
      <c r="C118" s="17" t="s">
        <v>246</v>
      </c>
      <c r="D118" s="3" t="s">
        <v>49</v>
      </c>
      <c r="E118" s="29">
        <v>2</v>
      </c>
      <c r="F118" s="26"/>
      <c r="G118" s="26">
        <f t="shared" ref="G118" si="22">F118*E118</f>
        <v>0</v>
      </c>
      <c r="H118" s="26">
        <f t="shared" ref="H118" si="23">G118*1.23</f>
        <v>0</v>
      </c>
      <c r="I118" s="5"/>
    </row>
    <row r="119" spans="1:9" ht="30" customHeight="1">
      <c r="A119" s="11"/>
      <c r="B119" s="2" t="s">
        <v>149</v>
      </c>
      <c r="C119" s="17" t="s">
        <v>138</v>
      </c>
      <c r="D119" s="3" t="s">
        <v>49</v>
      </c>
      <c r="E119" s="29">
        <v>10</v>
      </c>
      <c r="F119" s="26"/>
      <c r="G119" s="26">
        <f t="shared" si="20"/>
        <v>0</v>
      </c>
      <c r="H119" s="26">
        <f t="shared" si="21"/>
        <v>0</v>
      </c>
      <c r="I119" s="5"/>
    </row>
    <row r="120" spans="1:9" ht="30" customHeight="1">
      <c r="A120" s="11"/>
      <c r="B120" s="2" t="s">
        <v>150</v>
      </c>
      <c r="C120" s="17" t="s">
        <v>87</v>
      </c>
      <c r="D120" s="3" t="s">
        <v>49</v>
      </c>
      <c r="E120" s="29">
        <v>2</v>
      </c>
      <c r="F120" s="26"/>
      <c r="G120" s="26">
        <f t="shared" si="20"/>
        <v>0</v>
      </c>
      <c r="H120" s="26">
        <f t="shared" si="21"/>
        <v>0</v>
      </c>
      <c r="I120" s="5"/>
    </row>
    <row r="121" spans="1:9" ht="30" customHeight="1">
      <c r="A121" s="11"/>
      <c r="B121" s="2" t="s">
        <v>151</v>
      </c>
      <c r="C121" s="17" t="s">
        <v>88</v>
      </c>
      <c r="D121" s="3" t="s">
        <v>49</v>
      </c>
      <c r="E121" s="29">
        <v>2</v>
      </c>
      <c r="F121" s="26"/>
      <c r="G121" s="26">
        <f t="shared" si="20"/>
        <v>0</v>
      </c>
      <c r="H121" s="26">
        <f t="shared" si="21"/>
        <v>0</v>
      </c>
      <c r="I121" s="5"/>
    </row>
    <row r="122" spans="1:9" ht="30" customHeight="1">
      <c r="A122" s="11"/>
      <c r="B122" s="2" t="s">
        <v>187</v>
      </c>
      <c r="C122" s="17" t="s">
        <v>247</v>
      </c>
      <c r="D122" s="3" t="s">
        <v>49</v>
      </c>
      <c r="E122" s="29">
        <v>2</v>
      </c>
      <c r="F122" s="26"/>
      <c r="G122" s="26">
        <f t="shared" si="20"/>
        <v>0</v>
      </c>
      <c r="H122" s="26">
        <f t="shared" si="21"/>
        <v>0</v>
      </c>
      <c r="I122" s="5"/>
    </row>
    <row r="123" spans="1:9" ht="30" customHeight="1">
      <c r="A123" s="11"/>
      <c r="B123" s="2" t="s">
        <v>188</v>
      </c>
      <c r="C123" s="17" t="s">
        <v>89</v>
      </c>
      <c r="D123" s="3" t="s">
        <v>49</v>
      </c>
      <c r="E123" s="29">
        <v>8</v>
      </c>
      <c r="F123" s="26"/>
      <c r="G123" s="26">
        <f t="shared" si="20"/>
        <v>0</v>
      </c>
      <c r="H123" s="26">
        <f t="shared" si="21"/>
        <v>0</v>
      </c>
      <c r="I123" s="5"/>
    </row>
    <row r="124" spans="1:9" ht="30" customHeight="1">
      <c r="A124" s="11"/>
      <c r="B124" s="2" t="s">
        <v>189</v>
      </c>
      <c r="C124" s="17" t="s">
        <v>90</v>
      </c>
      <c r="D124" s="3" t="s">
        <v>49</v>
      </c>
      <c r="E124" s="29">
        <v>2</v>
      </c>
      <c r="F124" s="26"/>
      <c r="G124" s="26">
        <f t="shared" si="20"/>
        <v>0</v>
      </c>
      <c r="H124" s="26">
        <f t="shared" si="21"/>
        <v>0</v>
      </c>
      <c r="I124" s="5"/>
    </row>
    <row r="125" spans="1:9" ht="30" customHeight="1">
      <c r="A125" s="11"/>
      <c r="B125" s="2" t="s">
        <v>190</v>
      </c>
      <c r="C125" s="17" t="s">
        <v>292</v>
      </c>
      <c r="D125" s="3" t="s">
        <v>49</v>
      </c>
      <c r="E125" s="29">
        <v>2</v>
      </c>
      <c r="F125" s="26"/>
      <c r="G125" s="26">
        <f t="shared" si="20"/>
        <v>0</v>
      </c>
      <c r="H125" s="26">
        <f t="shared" si="21"/>
        <v>0</v>
      </c>
      <c r="I125" s="5"/>
    </row>
    <row r="126" spans="1:9" ht="30" customHeight="1">
      <c r="A126" s="11"/>
      <c r="B126" s="2" t="s">
        <v>191</v>
      </c>
      <c r="C126" s="17" t="s">
        <v>91</v>
      </c>
      <c r="D126" s="3" t="s">
        <v>41</v>
      </c>
      <c r="E126" s="29">
        <v>18</v>
      </c>
      <c r="F126" s="26"/>
      <c r="G126" s="26">
        <f t="shared" si="20"/>
        <v>0</v>
      </c>
      <c r="H126" s="26">
        <f t="shared" si="21"/>
        <v>0</v>
      </c>
      <c r="I126" s="5"/>
    </row>
    <row r="127" spans="1:9" ht="30" customHeight="1">
      <c r="A127" s="11"/>
      <c r="B127" s="2" t="s">
        <v>192</v>
      </c>
      <c r="C127" s="17" t="s">
        <v>92</v>
      </c>
      <c r="D127" s="3" t="s">
        <v>41</v>
      </c>
      <c r="E127" s="29">
        <v>18</v>
      </c>
      <c r="F127" s="26"/>
      <c r="G127" s="26">
        <f t="shared" si="20"/>
        <v>0</v>
      </c>
      <c r="H127" s="26">
        <f t="shared" si="21"/>
        <v>0</v>
      </c>
      <c r="I127" s="5"/>
    </row>
    <row r="128" spans="1:9" ht="30" customHeight="1">
      <c r="A128" s="11"/>
      <c r="B128" s="2" t="s">
        <v>193</v>
      </c>
      <c r="C128" s="17" t="s">
        <v>93</v>
      </c>
      <c r="D128" s="3" t="s">
        <v>41</v>
      </c>
      <c r="E128" s="29">
        <v>18</v>
      </c>
      <c r="F128" s="26"/>
      <c r="G128" s="26">
        <f t="shared" si="20"/>
        <v>0</v>
      </c>
      <c r="H128" s="26">
        <f t="shared" si="21"/>
        <v>0</v>
      </c>
      <c r="I128" s="5"/>
    </row>
    <row r="129" spans="1:9" ht="30" customHeight="1">
      <c r="A129" s="11"/>
      <c r="B129" s="2" t="s">
        <v>248</v>
      </c>
      <c r="C129" s="17" t="s">
        <v>280</v>
      </c>
      <c r="D129" s="3" t="s">
        <v>41</v>
      </c>
      <c r="E129" s="29">
        <v>18</v>
      </c>
      <c r="F129" s="26"/>
      <c r="G129" s="26">
        <f t="shared" si="20"/>
        <v>0</v>
      </c>
      <c r="H129" s="26">
        <f t="shared" si="21"/>
        <v>0</v>
      </c>
      <c r="I129" s="5"/>
    </row>
    <row r="130" spans="1:9" ht="30" customHeight="1">
      <c r="A130" s="11"/>
      <c r="B130" s="2" t="s">
        <v>113</v>
      </c>
      <c r="C130" s="47" t="s">
        <v>72</v>
      </c>
      <c r="D130" s="62"/>
      <c r="E130" s="63"/>
      <c r="F130" s="63"/>
      <c r="G130" s="63"/>
      <c r="H130" s="63"/>
      <c r="I130" s="64"/>
    </row>
    <row r="131" spans="1:9" ht="30" customHeight="1">
      <c r="A131" s="11"/>
      <c r="B131" s="2" t="s">
        <v>194</v>
      </c>
      <c r="C131" s="17" t="s">
        <v>94</v>
      </c>
      <c r="D131" s="3" t="s">
        <v>49</v>
      </c>
      <c r="E131" s="29">
        <v>10</v>
      </c>
      <c r="F131" s="26"/>
      <c r="G131" s="26">
        <f t="shared" ref="G131:G134" si="24">F131*E131</f>
        <v>0</v>
      </c>
      <c r="H131" s="26">
        <f t="shared" ref="H131:H134" si="25">G131*1.23</f>
        <v>0</v>
      </c>
      <c r="I131" s="5"/>
    </row>
    <row r="132" spans="1:9" ht="30" customHeight="1">
      <c r="A132" s="33"/>
      <c r="B132" s="2" t="s">
        <v>114</v>
      </c>
      <c r="C132" s="17" t="s">
        <v>95</v>
      </c>
      <c r="D132" s="50" t="s">
        <v>49</v>
      </c>
      <c r="E132" s="48">
        <v>2</v>
      </c>
      <c r="F132" s="35"/>
      <c r="G132" s="26">
        <f t="shared" si="24"/>
        <v>0</v>
      </c>
      <c r="H132" s="26">
        <f t="shared" si="25"/>
        <v>0</v>
      </c>
      <c r="I132" s="36"/>
    </row>
    <row r="133" spans="1:9" ht="30" customHeight="1">
      <c r="A133" s="33"/>
      <c r="B133" s="2" t="s">
        <v>195</v>
      </c>
      <c r="C133" s="49" t="s">
        <v>249</v>
      </c>
      <c r="D133" s="50" t="s">
        <v>41</v>
      </c>
      <c r="E133" s="48">
        <v>1</v>
      </c>
      <c r="F133" s="35"/>
      <c r="G133" s="26">
        <f t="shared" si="24"/>
        <v>0</v>
      </c>
      <c r="H133" s="26">
        <f t="shared" si="25"/>
        <v>0</v>
      </c>
      <c r="I133" s="36"/>
    </row>
    <row r="134" spans="1:9" ht="30" customHeight="1">
      <c r="A134" s="33"/>
      <c r="B134" s="2" t="s">
        <v>250</v>
      </c>
      <c r="C134" s="49" t="s">
        <v>70</v>
      </c>
      <c r="D134" s="50" t="s">
        <v>49</v>
      </c>
      <c r="E134" s="48">
        <v>6</v>
      </c>
      <c r="F134" s="35"/>
      <c r="G134" s="26">
        <f t="shared" si="24"/>
        <v>0</v>
      </c>
      <c r="H134" s="26">
        <f t="shared" si="25"/>
        <v>0</v>
      </c>
      <c r="I134" s="36"/>
    </row>
    <row r="135" spans="1:9" ht="30" customHeight="1">
      <c r="A135" s="33"/>
      <c r="B135" s="34" t="s">
        <v>157</v>
      </c>
      <c r="C135" s="51" t="s">
        <v>76</v>
      </c>
      <c r="D135" s="62"/>
      <c r="E135" s="63"/>
      <c r="F135" s="63"/>
      <c r="G135" s="63"/>
      <c r="H135" s="63"/>
      <c r="I135" s="64"/>
    </row>
    <row r="136" spans="1:9" ht="30" customHeight="1">
      <c r="A136" s="33"/>
      <c r="B136" s="34" t="s">
        <v>115</v>
      </c>
      <c r="C136" s="49" t="s">
        <v>281</v>
      </c>
      <c r="D136" s="50" t="s">
        <v>49</v>
      </c>
      <c r="E136" s="48">
        <v>2</v>
      </c>
      <c r="F136" s="35"/>
      <c r="G136" s="26">
        <f t="shared" ref="G136:G142" si="26">F136*E136</f>
        <v>0</v>
      </c>
      <c r="H136" s="26">
        <f t="shared" ref="H136:H142" si="27">G136*1.23</f>
        <v>0</v>
      </c>
      <c r="I136" s="36"/>
    </row>
    <row r="137" spans="1:9" ht="30" customHeight="1">
      <c r="A137" s="33"/>
      <c r="B137" s="34" t="s">
        <v>116</v>
      </c>
      <c r="C137" s="49" t="s">
        <v>251</v>
      </c>
      <c r="D137" s="50" t="s">
        <v>49</v>
      </c>
      <c r="E137" s="48">
        <v>2</v>
      </c>
      <c r="F137" s="35"/>
      <c r="G137" s="26">
        <f t="shared" si="26"/>
        <v>0</v>
      </c>
      <c r="H137" s="26">
        <f t="shared" si="27"/>
        <v>0</v>
      </c>
      <c r="I137" s="36"/>
    </row>
    <row r="138" spans="1:9" ht="30" customHeight="1">
      <c r="A138" s="33"/>
      <c r="B138" s="34" t="s">
        <v>154</v>
      </c>
      <c r="C138" s="49" t="s">
        <v>298</v>
      </c>
      <c r="D138" s="50" t="s">
        <v>41</v>
      </c>
      <c r="E138" s="48">
        <v>4</v>
      </c>
      <c r="F138" s="35"/>
      <c r="G138" s="26">
        <f t="shared" si="26"/>
        <v>0</v>
      </c>
      <c r="H138" s="26">
        <f t="shared" si="27"/>
        <v>0</v>
      </c>
      <c r="I138" s="36"/>
    </row>
    <row r="139" spans="1:9" ht="30" customHeight="1">
      <c r="A139" s="33"/>
      <c r="B139" s="34" t="s">
        <v>155</v>
      </c>
      <c r="C139" s="49" t="s">
        <v>96</v>
      </c>
      <c r="D139" s="50" t="s">
        <v>41</v>
      </c>
      <c r="E139" s="48">
        <v>1</v>
      </c>
      <c r="F139" s="35"/>
      <c r="G139" s="26">
        <f t="shared" si="26"/>
        <v>0</v>
      </c>
      <c r="H139" s="26">
        <f t="shared" si="27"/>
        <v>0</v>
      </c>
      <c r="I139" s="36"/>
    </row>
    <row r="140" spans="1:9" ht="30" customHeight="1">
      <c r="A140" s="33"/>
      <c r="B140" s="34" t="s">
        <v>196</v>
      </c>
      <c r="C140" s="17" t="s">
        <v>252</v>
      </c>
      <c r="D140" s="3" t="s">
        <v>41</v>
      </c>
      <c r="E140" s="48">
        <v>1</v>
      </c>
      <c r="F140" s="26"/>
      <c r="G140" s="26">
        <f t="shared" si="26"/>
        <v>0</v>
      </c>
      <c r="H140" s="26">
        <f t="shared" si="27"/>
        <v>0</v>
      </c>
      <c r="I140" s="36"/>
    </row>
    <row r="141" spans="1:9" ht="30" customHeight="1">
      <c r="A141" s="33"/>
      <c r="B141" s="34" t="s">
        <v>197</v>
      </c>
      <c r="C141" s="49" t="s">
        <v>212</v>
      </c>
      <c r="D141" s="50" t="s">
        <v>49</v>
      </c>
      <c r="E141" s="48">
        <v>2</v>
      </c>
      <c r="F141" s="35"/>
      <c r="G141" s="26">
        <f t="shared" si="26"/>
        <v>0</v>
      </c>
      <c r="H141" s="26">
        <f t="shared" si="27"/>
        <v>0</v>
      </c>
      <c r="I141" s="36"/>
    </row>
    <row r="142" spans="1:9" ht="6" customHeight="1">
      <c r="A142" s="33"/>
      <c r="B142" s="34"/>
      <c r="C142" s="49"/>
      <c r="D142" s="50"/>
      <c r="E142" s="48"/>
      <c r="F142" s="35"/>
      <c r="G142" s="26">
        <f t="shared" si="26"/>
        <v>0</v>
      </c>
      <c r="H142" s="26">
        <f t="shared" si="27"/>
        <v>0</v>
      </c>
      <c r="I142" s="36"/>
    </row>
    <row r="143" spans="1:9" ht="30" customHeight="1">
      <c r="A143" s="12" t="s">
        <v>161</v>
      </c>
      <c r="B143" s="18">
        <v>6</v>
      </c>
      <c r="C143" s="31" t="s">
        <v>142</v>
      </c>
      <c r="D143" s="18"/>
      <c r="E143" s="32"/>
      <c r="F143" s="27"/>
      <c r="G143" s="27">
        <f>SUM(G144:G171)</f>
        <v>0</v>
      </c>
      <c r="H143" s="27">
        <f>SUM(H144:H171)</f>
        <v>0</v>
      </c>
      <c r="I143" s="13"/>
    </row>
    <row r="144" spans="1:9" ht="30" customHeight="1">
      <c r="A144" s="33"/>
      <c r="B144" s="2" t="s">
        <v>117</v>
      </c>
      <c r="C144" s="49" t="s">
        <v>127</v>
      </c>
      <c r="D144" s="50" t="s">
        <v>41</v>
      </c>
      <c r="E144" s="48">
        <v>2</v>
      </c>
      <c r="F144" s="35"/>
      <c r="G144" s="26">
        <f t="shared" ref="G144:G157" si="28">F144*E144</f>
        <v>0</v>
      </c>
      <c r="H144" s="26">
        <f t="shared" ref="H144:H157" si="29">G144*1.23</f>
        <v>0</v>
      </c>
      <c r="I144" s="36"/>
    </row>
    <row r="145" spans="1:9" ht="30" customHeight="1">
      <c r="A145" s="33"/>
      <c r="B145" s="2" t="s">
        <v>118</v>
      </c>
      <c r="C145" s="49" t="s">
        <v>282</v>
      </c>
      <c r="D145" s="50" t="s">
        <v>41</v>
      </c>
      <c r="E145" s="48">
        <v>2</v>
      </c>
      <c r="F145" s="35"/>
      <c r="G145" s="26">
        <f t="shared" si="28"/>
        <v>0</v>
      </c>
      <c r="H145" s="26">
        <f t="shared" si="29"/>
        <v>0</v>
      </c>
      <c r="I145" s="36"/>
    </row>
    <row r="146" spans="1:9" ht="30" customHeight="1">
      <c r="A146" s="33"/>
      <c r="B146" s="2" t="s">
        <v>119</v>
      </c>
      <c r="C146" s="49" t="s">
        <v>283</v>
      </c>
      <c r="D146" s="50" t="s">
        <v>41</v>
      </c>
      <c r="E146" s="48">
        <v>2</v>
      </c>
      <c r="F146" s="35"/>
      <c r="G146" s="26">
        <f t="shared" si="28"/>
        <v>0</v>
      </c>
      <c r="H146" s="26">
        <f t="shared" si="29"/>
        <v>0</v>
      </c>
      <c r="I146" s="36"/>
    </row>
    <row r="147" spans="1:9" ht="30" customHeight="1">
      <c r="A147" s="33"/>
      <c r="B147" s="2" t="s">
        <v>120</v>
      </c>
      <c r="C147" s="49" t="s">
        <v>140</v>
      </c>
      <c r="D147" s="50" t="s">
        <v>41</v>
      </c>
      <c r="E147" s="48">
        <v>8</v>
      </c>
      <c r="F147" s="35"/>
      <c r="G147" s="26">
        <f t="shared" si="28"/>
        <v>0</v>
      </c>
      <c r="H147" s="26">
        <f t="shared" si="29"/>
        <v>0</v>
      </c>
      <c r="I147" s="36"/>
    </row>
    <row r="148" spans="1:9" ht="30" customHeight="1">
      <c r="A148" s="11"/>
      <c r="B148" s="2" t="s">
        <v>139</v>
      </c>
      <c r="C148" s="17" t="s">
        <v>284</v>
      </c>
      <c r="D148" s="3" t="s">
        <v>41</v>
      </c>
      <c r="E148" s="29">
        <v>1</v>
      </c>
      <c r="F148" s="26"/>
      <c r="G148" s="26">
        <f>F148*E148</f>
        <v>0</v>
      </c>
      <c r="H148" s="26">
        <f>G148*1.23</f>
        <v>0</v>
      </c>
      <c r="I148" s="5"/>
    </row>
    <row r="149" spans="1:9" ht="30" customHeight="1">
      <c r="A149" s="33"/>
      <c r="B149" s="2" t="s">
        <v>198</v>
      </c>
      <c r="C149" s="49" t="s">
        <v>253</v>
      </c>
      <c r="D149" s="50" t="s">
        <v>41</v>
      </c>
      <c r="E149" s="48">
        <v>2</v>
      </c>
      <c r="F149" s="35"/>
      <c r="G149" s="26">
        <f>F149*E149</f>
        <v>0</v>
      </c>
      <c r="H149" s="26">
        <f>G149*1.23</f>
        <v>0</v>
      </c>
      <c r="I149" s="36"/>
    </row>
    <row r="150" spans="1:9" ht="30" customHeight="1">
      <c r="A150" s="33"/>
      <c r="B150" s="2" t="s">
        <v>199</v>
      </c>
      <c r="C150" s="49" t="s">
        <v>126</v>
      </c>
      <c r="D150" s="50" t="s">
        <v>125</v>
      </c>
      <c r="E150" s="48">
        <v>36</v>
      </c>
      <c r="F150" s="35"/>
      <c r="G150" s="26">
        <f t="shared" si="28"/>
        <v>0</v>
      </c>
      <c r="H150" s="26">
        <f t="shared" si="29"/>
        <v>0</v>
      </c>
      <c r="I150" s="36"/>
    </row>
    <row r="151" spans="1:9" ht="30" customHeight="1">
      <c r="A151" s="33"/>
      <c r="B151" s="2" t="s">
        <v>200</v>
      </c>
      <c r="C151" s="49" t="s">
        <v>214</v>
      </c>
      <c r="D151" s="50" t="s">
        <v>125</v>
      </c>
      <c r="E151" s="48">
        <v>36</v>
      </c>
      <c r="F151" s="35"/>
      <c r="G151" s="26">
        <f t="shared" si="28"/>
        <v>0</v>
      </c>
      <c r="H151" s="26">
        <f t="shared" si="29"/>
        <v>0</v>
      </c>
      <c r="I151" s="36"/>
    </row>
    <row r="152" spans="1:9" ht="30" customHeight="1">
      <c r="A152" s="33"/>
      <c r="B152" s="2" t="s">
        <v>201</v>
      </c>
      <c r="C152" s="49" t="s">
        <v>287</v>
      </c>
      <c r="D152" s="50" t="s">
        <v>49</v>
      </c>
      <c r="E152" s="48">
        <v>28</v>
      </c>
      <c r="F152" s="35"/>
      <c r="G152" s="26">
        <f t="shared" si="28"/>
        <v>0</v>
      </c>
      <c r="H152" s="26">
        <f t="shared" si="29"/>
        <v>0</v>
      </c>
      <c r="I152" s="36"/>
    </row>
    <row r="153" spans="1:9" ht="30" customHeight="1">
      <c r="A153" s="33"/>
      <c r="B153" s="2" t="s">
        <v>202</v>
      </c>
      <c r="C153" s="49" t="s">
        <v>286</v>
      </c>
      <c r="D153" s="50" t="s">
        <v>49</v>
      </c>
      <c r="E153" s="48">
        <v>4</v>
      </c>
      <c r="F153" s="35"/>
      <c r="G153" s="26">
        <f t="shared" si="28"/>
        <v>0</v>
      </c>
      <c r="H153" s="26">
        <f t="shared" si="29"/>
        <v>0</v>
      </c>
      <c r="I153" s="36"/>
    </row>
    <row r="154" spans="1:9" ht="30" customHeight="1">
      <c r="A154" s="33"/>
      <c r="B154" s="2" t="s">
        <v>203</v>
      </c>
      <c r="C154" s="49" t="s">
        <v>285</v>
      </c>
      <c r="D154" s="50" t="s">
        <v>49</v>
      </c>
      <c r="E154" s="48">
        <v>2</v>
      </c>
      <c r="F154" s="35"/>
      <c r="G154" s="26">
        <f t="shared" si="28"/>
        <v>0</v>
      </c>
      <c r="H154" s="26">
        <f t="shared" si="29"/>
        <v>0</v>
      </c>
      <c r="I154" s="36"/>
    </row>
    <row r="155" spans="1:9" ht="30" customHeight="1">
      <c r="A155" s="33"/>
      <c r="B155" s="2" t="s">
        <v>204</v>
      </c>
      <c r="C155" s="49" t="s">
        <v>215</v>
      </c>
      <c r="D155" s="50" t="s">
        <v>41</v>
      </c>
      <c r="E155" s="48">
        <v>1</v>
      </c>
      <c r="F155" s="35"/>
      <c r="G155" s="26">
        <f t="shared" si="28"/>
        <v>0</v>
      </c>
      <c r="H155" s="26">
        <f t="shared" si="29"/>
        <v>0</v>
      </c>
      <c r="I155" s="36"/>
    </row>
    <row r="156" spans="1:9" ht="30" customHeight="1">
      <c r="A156" s="33"/>
      <c r="B156" s="2" t="s">
        <v>205</v>
      </c>
      <c r="C156" s="49" t="s">
        <v>254</v>
      </c>
      <c r="D156" s="50" t="s">
        <v>41</v>
      </c>
      <c r="E156" s="48">
        <v>1</v>
      </c>
      <c r="F156" s="35"/>
      <c r="G156" s="26">
        <f t="shared" si="28"/>
        <v>0</v>
      </c>
      <c r="H156" s="26">
        <f t="shared" si="29"/>
        <v>0</v>
      </c>
      <c r="I156" s="36"/>
    </row>
    <row r="157" spans="1:9" ht="30" customHeight="1">
      <c r="A157" s="33"/>
      <c r="B157" s="2" t="s">
        <v>206</v>
      </c>
      <c r="C157" s="17" t="s">
        <v>129</v>
      </c>
      <c r="D157" s="3" t="s">
        <v>41</v>
      </c>
      <c r="E157" s="2">
        <v>1</v>
      </c>
      <c r="F157" s="26"/>
      <c r="G157" s="26">
        <f t="shared" si="28"/>
        <v>0</v>
      </c>
      <c r="H157" s="26">
        <f t="shared" si="29"/>
        <v>0</v>
      </c>
      <c r="I157" s="36"/>
    </row>
    <row r="158" spans="1:9" ht="30" customHeight="1">
      <c r="A158" s="12" t="s">
        <v>299</v>
      </c>
      <c r="B158" s="18">
        <v>7</v>
      </c>
      <c r="C158" s="31" t="s">
        <v>300</v>
      </c>
      <c r="D158" s="18"/>
      <c r="E158" s="32"/>
      <c r="F158" s="27"/>
      <c r="G158" s="27">
        <f>SUM(G159:G170)</f>
        <v>0</v>
      </c>
      <c r="H158" s="27">
        <f>SUM(H159:H170)</f>
        <v>0</v>
      </c>
      <c r="I158" s="13"/>
    </row>
    <row r="159" spans="1:9" ht="30" customHeight="1">
      <c r="A159" s="11"/>
      <c r="B159" s="2" t="s">
        <v>301</v>
      </c>
      <c r="C159" s="17" t="s">
        <v>302</v>
      </c>
      <c r="D159" s="56" t="s">
        <v>25</v>
      </c>
      <c r="E159" s="58">
        <v>12</v>
      </c>
      <c r="F159" s="57"/>
      <c r="G159" s="26">
        <f t="shared" ref="G159:G169" si="30">F159*E159</f>
        <v>0</v>
      </c>
      <c r="H159" s="26">
        <f t="shared" ref="H159:H169" si="31">G159*1.23</f>
        <v>0</v>
      </c>
      <c r="I159" s="5"/>
    </row>
    <row r="160" spans="1:9" ht="30" customHeight="1">
      <c r="A160" s="11"/>
      <c r="B160" s="2" t="s">
        <v>303</v>
      </c>
      <c r="C160" s="17" t="s">
        <v>319</v>
      </c>
      <c r="D160" s="56" t="s">
        <v>41</v>
      </c>
      <c r="E160" s="58">
        <v>2</v>
      </c>
      <c r="F160" s="57"/>
      <c r="G160" s="26">
        <f t="shared" si="30"/>
        <v>0</v>
      </c>
      <c r="H160" s="26">
        <f t="shared" si="31"/>
        <v>0</v>
      </c>
      <c r="I160" s="5"/>
    </row>
    <row r="161" spans="1:9" ht="30" customHeight="1">
      <c r="A161" s="11"/>
      <c r="B161" s="2" t="s">
        <v>304</v>
      </c>
      <c r="C161" s="17" t="s">
        <v>305</v>
      </c>
      <c r="D161" s="56" t="s">
        <v>25</v>
      </c>
      <c r="E161" s="58">
        <v>20</v>
      </c>
      <c r="F161" s="57"/>
      <c r="G161" s="26">
        <f t="shared" si="30"/>
        <v>0</v>
      </c>
      <c r="H161" s="26">
        <f t="shared" si="31"/>
        <v>0</v>
      </c>
      <c r="I161" s="5"/>
    </row>
    <row r="162" spans="1:9" ht="30" customHeight="1">
      <c r="A162" s="11"/>
      <c r="B162" s="2" t="s">
        <v>306</v>
      </c>
      <c r="C162" s="17" t="s">
        <v>318</v>
      </c>
      <c r="D162" s="56" t="s">
        <v>41</v>
      </c>
      <c r="E162" s="58">
        <v>2</v>
      </c>
      <c r="F162" s="57"/>
      <c r="G162" s="26">
        <f t="shared" si="30"/>
        <v>0</v>
      </c>
      <c r="H162" s="26">
        <f t="shared" si="31"/>
        <v>0</v>
      </c>
      <c r="I162" s="5"/>
    </row>
    <row r="163" spans="1:9" ht="30" customHeight="1">
      <c r="A163" s="11"/>
      <c r="B163" s="2" t="s">
        <v>307</v>
      </c>
      <c r="C163" s="17" t="s">
        <v>308</v>
      </c>
      <c r="D163" s="3" t="s">
        <v>25</v>
      </c>
      <c r="E163" s="29">
        <v>60</v>
      </c>
      <c r="F163" s="26"/>
      <c r="G163" s="26">
        <f t="shared" si="30"/>
        <v>0</v>
      </c>
      <c r="H163" s="26">
        <f t="shared" si="31"/>
        <v>0</v>
      </c>
      <c r="I163" s="5"/>
    </row>
    <row r="164" spans="1:9" ht="30" customHeight="1">
      <c r="A164" s="11"/>
      <c r="B164" s="2" t="s">
        <v>309</v>
      </c>
      <c r="C164" s="17" t="s">
        <v>310</v>
      </c>
      <c r="D164" s="3" t="s">
        <v>25</v>
      </c>
      <c r="E164" s="29">
        <v>12</v>
      </c>
      <c r="F164" s="26"/>
      <c r="G164" s="26">
        <f t="shared" si="30"/>
        <v>0</v>
      </c>
      <c r="H164" s="26">
        <f t="shared" si="31"/>
        <v>0</v>
      </c>
      <c r="I164" s="5"/>
    </row>
    <row r="165" spans="1:9" ht="30" customHeight="1">
      <c r="A165" s="11"/>
      <c r="B165" s="2" t="s">
        <v>311</v>
      </c>
      <c r="C165" s="17" t="s">
        <v>312</v>
      </c>
      <c r="D165" s="3" t="s">
        <v>25</v>
      </c>
      <c r="E165" s="29">
        <f>18.5*2</f>
        <v>37</v>
      </c>
      <c r="F165" s="26"/>
      <c r="G165" s="26">
        <f t="shared" si="30"/>
        <v>0</v>
      </c>
      <c r="H165" s="26">
        <f t="shared" si="31"/>
        <v>0</v>
      </c>
      <c r="I165" s="5"/>
    </row>
    <row r="166" spans="1:9" ht="30" customHeight="1">
      <c r="A166" s="11"/>
      <c r="B166" s="2" t="s">
        <v>313</v>
      </c>
      <c r="C166" s="17" t="s">
        <v>232</v>
      </c>
      <c r="D166" s="3" t="s">
        <v>43</v>
      </c>
      <c r="E166" s="29">
        <v>21</v>
      </c>
      <c r="F166" s="26"/>
      <c r="G166" s="26">
        <f t="shared" si="30"/>
        <v>0</v>
      </c>
      <c r="H166" s="26">
        <f t="shared" si="31"/>
        <v>0</v>
      </c>
      <c r="I166" s="5"/>
    </row>
    <row r="167" spans="1:9" ht="30" customHeight="1">
      <c r="A167" s="11"/>
      <c r="B167" s="2" t="s">
        <v>314</v>
      </c>
      <c r="C167" s="17" t="s">
        <v>235</v>
      </c>
      <c r="D167" s="3" t="s">
        <v>41</v>
      </c>
      <c r="E167" s="2">
        <v>1</v>
      </c>
      <c r="F167" s="26"/>
      <c r="G167" s="26">
        <f t="shared" si="30"/>
        <v>0</v>
      </c>
      <c r="H167" s="26">
        <f t="shared" si="31"/>
        <v>0</v>
      </c>
      <c r="I167" s="5"/>
    </row>
    <row r="168" spans="1:9" ht="30" customHeight="1">
      <c r="A168" s="11"/>
      <c r="B168" s="2" t="s">
        <v>315</v>
      </c>
      <c r="C168" s="17" t="s">
        <v>316</v>
      </c>
      <c r="D168" s="3" t="s">
        <v>49</v>
      </c>
      <c r="E168" s="29">
        <v>2</v>
      </c>
      <c r="F168" s="26"/>
      <c r="G168" s="26">
        <f t="shared" si="30"/>
        <v>0</v>
      </c>
      <c r="H168" s="26">
        <f t="shared" si="31"/>
        <v>0</v>
      </c>
      <c r="I168" s="5"/>
    </row>
    <row r="169" spans="1:9" ht="30" customHeight="1">
      <c r="A169" s="33"/>
      <c r="B169" s="2" t="s">
        <v>317</v>
      </c>
      <c r="C169" s="17" t="s">
        <v>297</v>
      </c>
      <c r="D169" s="50" t="s">
        <v>41</v>
      </c>
      <c r="E169" s="34">
        <v>1</v>
      </c>
      <c r="F169" s="35"/>
      <c r="G169" s="35">
        <f t="shared" si="30"/>
        <v>0</v>
      </c>
      <c r="H169" s="35">
        <f t="shared" si="31"/>
        <v>0</v>
      </c>
      <c r="I169" s="36"/>
    </row>
    <row r="170" spans="1:9" ht="16.5" thickBot="1">
      <c r="A170" s="14"/>
      <c r="B170" s="19"/>
      <c r="C170" s="52"/>
      <c r="D170" s="53"/>
      <c r="E170" s="54"/>
      <c r="F170" s="55"/>
      <c r="G170" s="55"/>
      <c r="H170" s="55"/>
      <c r="I170" s="6"/>
    </row>
    <row r="171" spans="1:9" ht="16.5" thickBot="1">
      <c r="A171" s="14"/>
      <c r="B171" s="19"/>
      <c r="C171" s="52"/>
      <c r="D171" s="53"/>
      <c r="E171" s="54"/>
      <c r="F171" s="55"/>
      <c r="G171" s="55"/>
      <c r="H171" s="55"/>
      <c r="I171" s="6"/>
    </row>
  </sheetData>
  <mergeCells count="20">
    <mergeCell ref="D10:F10"/>
    <mergeCell ref="A1:I3"/>
    <mergeCell ref="A4:B4"/>
    <mergeCell ref="C4:I4"/>
    <mergeCell ref="A5:B5"/>
    <mergeCell ref="C5:I5"/>
    <mergeCell ref="A6:B6"/>
    <mergeCell ref="C6:I6"/>
    <mergeCell ref="A7:B7"/>
    <mergeCell ref="C7:I7"/>
    <mergeCell ref="A8:A9"/>
    <mergeCell ref="B8:B9"/>
    <mergeCell ref="C8:C9"/>
    <mergeCell ref="E8:I8"/>
    <mergeCell ref="A10:C10"/>
    <mergeCell ref="D80:I80"/>
    <mergeCell ref="D87:I87"/>
    <mergeCell ref="D94:H94"/>
    <mergeCell ref="D130:I130"/>
    <mergeCell ref="D135:I135"/>
  </mergeCells>
  <phoneticPr fontId="11" type="noConversion"/>
  <pageMargins left="0.7" right="0.7" top="0.75" bottom="0.75" header="0.3" footer="0.3"/>
  <pageSetup paperSize="8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Czerwony Kapturek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Beszterda</dc:creator>
  <cp:lastModifiedBy>Agnieszka Kaźmierczak-Dobrowolska</cp:lastModifiedBy>
  <cp:lastPrinted>2022-12-22T06:41:15Z</cp:lastPrinted>
  <dcterms:created xsi:type="dcterms:W3CDTF">2019-05-07T11:47:57Z</dcterms:created>
  <dcterms:modified xsi:type="dcterms:W3CDTF">2023-02-27T07:51:18Z</dcterms:modified>
</cp:coreProperties>
</file>